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updateLinks="never" defaultThemeVersion="124226"/>
  <mc:AlternateContent xmlns:mc="http://schemas.openxmlformats.org/markup-compatibility/2006">
    <mc:Choice Requires="x15">
      <x15ac:absPath xmlns:x15ac="http://schemas.microsoft.com/office/spreadsheetml/2010/11/ac" url="G:\tech\FR Stats\"/>
    </mc:Choice>
  </mc:AlternateContent>
  <xr:revisionPtr revIDLastSave="0" documentId="8_{21AF1763-3ED9-4C7E-A157-B799A803F874}" xr6:coauthVersionLast="47" xr6:coauthVersionMax="47" xr10:uidLastSave="{00000000-0000-0000-0000-000000000000}"/>
  <bookViews>
    <workbookView xWindow="-910" yWindow="3170" windowWidth="17420" windowHeight="8890" tabRatio="674" activeTab="2" xr2:uid="{00000000-000D-0000-FFFF-FFFF00000000}"/>
  </bookViews>
  <sheets>
    <sheet name="All Category Pages" sheetId="6" r:id="rId1"/>
    <sheet name="Pages Rules and Prorules" sheetId="5" r:id="rId2"/>
    <sheet name="Docs Rules and Prorules" sheetId="4" r:id="rId3"/>
    <sheet name="CFR Vols" sheetId="1" r:id="rId4"/>
    <sheet name="CFR Page Breakdown" sheetId="2" r:id="rId5"/>
  </sheets>
  <definedNames>
    <definedName name="_xlnm.Print_Area" localSheetId="0">'All Category Pages'!$A$1:$L$101</definedName>
    <definedName name="_xlnm.Print_Area" localSheetId="4">'CFR Page Breakdown'!$A$1:$H$58</definedName>
    <definedName name="_xlnm.Print_Area" localSheetId="3">'CFR Vols'!$A$1:$L$93</definedName>
    <definedName name="_xlnm.Print_Area" localSheetId="2">'Docs Rules and Prorules'!$A$1:$J$111</definedName>
    <definedName name="_xlnm.Print_Titles" localSheetId="0">'All Category Pages'!$5:$6</definedName>
    <definedName name="_xlnm.Print_Titles" localSheetId="3">'CFR Vols'!$1:$5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4" i="5" l="1"/>
  <c r="E53" i="5"/>
  <c r="C54" i="5"/>
  <c r="C53" i="5"/>
  <c r="D53" i="5"/>
  <c r="B53" i="5"/>
  <c r="E111" i="4"/>
  <c r="E110" i="4"/>
  <c r="C111" i="4"/>
  <c r="C110" i="4"/>
  <c r="D110" i="4"/>
  <c r="B110" i="4"/>
  <c r="E52" i="4"/>
  <c r="D110" i="5"/>
  <c r="B110" i="5"/>
  <c r="I93" i="6"/>
  <c r="K93" i="6" s="1"/>
  <c r="L93" i="6" s="1"/>
  <c r="E50" i="4"/>
  <c r="E48" i="4"/>
  <c r="F54" i="2"/>
  <c r="H54" i="2" s="1"/>
  <c r="C87" i="1" s="1"/>
  <c r="K88" i="1" l="1"/>
  <c r="K87" i="1"/>
  <c r="F55" i="2"/>
  <c r="H55" i="2" s="1"/>
  <c r="C88" i="1" s="1"/>
  <c r="L88" i="1" s="1"/>
  <c r="B111" i="4"/>
  <c r="B109" i="4"/>
  <c r="D111" i="4"/>
  <c r="E53" i="4" l="1"/>
  <c r="D109" i="4"/>
  <c r="D111" i="5"/>
  <c r="E111" i="5" s="1"/>
  <c r="B111" i="5"/>
  <c r="I94" i="6"/>
  <c r="K94" i="6" s="1"/>
  <c r="D54" i="5" s="1"/>
  <c r="B54" i="5" l="1"/>
  <c r="K86" i="1" l="1"/>
  <c r="D108" i="4" l="1"/>
  <c r="E109" i="4" s="1"/>
  <c r="D107" i="4"/>
  <c r="B108" i="4"/>
  <c r="C109" i="4" s="1"/>
  <c r="B107" i="4"/>
  <c r="E49" i="4" l="1"/>
  <c r="D109" i="5"/>
  <c r="E110" i="5" s="1"/>
  <c r="B109" i="5"/>
  <c r="C111" i="5" s="1"/>
  <c r="D108" i="5"/>
  <c r="B108" i="5"/>
  <c r="C110" i="5" s="1"/>
  <c r="D107" i="5"/>
  <c r="B107" i="5"/>
  <c r="I91" i="6"/>
  <c r="K91" i="6" s="1"/>
  <c r="I90" i="6"/>
  <c r="K90" i="6" s="1"/>
  <c r="D50" i="5" s="1"/>
  <c r="B50" i="5" l="1"/>
  <c r="D51" i="5"/>
  <c r="E51" i="5" s="1"/>
  <c r="L91" i="6"/>
  <c r="E108" i="5"/>
  <c r="C108" i="5"/>
  <c r="E109" i="5"/>
  <c r="C109" i="5"/>
  <c r="B51" i="5"/>
  <c r="F53" i="2"/>
  <c r="H53" i="2" s="1"/>
  <c r="C86" i="1" s="1"/>
  <c r="K85" i="1"/>
  <c r="C108" i="4"/>
  <c r="D106" i="4"/>
  <c r="E107" i="4" s="1"/>
  <c r="B106" i="4"/>
  <c r="E51" i="4"/>
  <c r="I92" i="6"/>
  <c r="K92" i="6" s="1"/>
  <c r="C51" i="5" l="1"/>
  <c r="L92" i="6"/>
  <c r="L94" i="6"/>
  <c r="L87" i="1"/>
  <c r="C107" i="4"/>
  <c r="E108" i="4"/>
  <c r="B52" i="5"/>
  <c r="D52" i="5"/>
  <c r="F52" i="2"/>
  <c r="H52" i="2" s="1"/>
  <c r="C85" i="1" s="1"/>
  <c r="L86" i="1" s="1"/>
  <c r="E52" i="5" l="1"/>
  <c r="C52" i="5"/>
  <c r="I39" i="1"/>
  <c r="B105" i="4" l="1"/>
  <c r="B104" i="4"/>
  <c r="D105" i="4"/>
  <c r="E106" i="4" s="1"/>
  <c r="E47" i="4"/>
  <c r="B105" i="5"/>
  <c r="B104" i="5"/>
  <c r="B103" i="5"/>
  <c r="B106" i="5"/>
  <c r="C107" i="5" s="1"/>
  <c r="D105" i="5"/>
  <c r="I88" i="6"/>
  <c r="K88" i="6" s="1"/>
  <c r="D48" i="5" s="1"/>
  <c r="C105" i="5" l="1"/>
  <c r="C105" i="4"/>
  <c r="C106" i="4"/>
  <c r="B48" i="5"/>
  <c r="C106" i="5"/>
  <c r="I82" i="6"/>
  <c r="D104" i="5" l="1"/>
  <c r="E105" i="5" s="1"/>
  <c r="D106" i="5"/>
  <c r="I89" i="6"/>
  <c r="I87" i="6"/>
  <c r="B47" i="5" s="1"/>
  <c r="C48" i="5" s="1"/>
  <c r="C104" i="5"/>
  <c r="D104" i="4"/>
  <c r="E105" i="4" s="1"/>
  <c r="K84" i="1"/>
  <c r="K83" i="1"/>
  <c r="F51" i="2"/>
  <c r="H51" i="2" s="1"/>
  <c r="C84" i="1" s="1"/>
  <c r="K87" i="6" l="1"/>
  <c r="L88" i="6" s="1"/>
  <c r="E106" i="5"/>
  <c r="E107" i="5"/>
  <c r="L85" i="1"/>
  <c r="B49" i="5"/>
  <c r="C50" i="5" s="1"/>
  <c r="K89" i="6"/>
  <c r="L90" i="6" s="1"/>
  <c r="D103" i="5"/>
  <c r="E46" i="4"/>
  <c r="F49" i="2"/>
  <c r="H49" i="2" s="1"/>
  <c r="C82" i="1" s="1"/>
  <c r="F50" i="2"/>
  <c r="H50" i="2" s="1"/>
  <c r="C83" i="1" s="1"/>
  <c r="L84" i="1" s="1"/>
  <c r="B103" i="4"/>
  <c r="C104" i="4" s="1"/>
  <c r="D103" i="4"/>
  <c r="E104" i="4" s="1"/>
  <c r="E45" i="4"/>
  <c r="I86" i="6"/>
  <c r="F10" i="2"/>
  <c r="H10" i="2" s="1"/>
  <c r="F11" i="2"/>
  <c r="H11" i="2" s="1"/>
  <c r="F12" i="2"/>
  <c r="H12" i="2" s="1"/>
  <c r="F13" i="2"/>
  <c r="H13" i="2" s="1"/>
  <c r="F14" i="2"/>
  <c r="H14" i="2" s="1"/>
  <c r="F15" i="2"/>
  <c r="H15" i="2" s="1"/>
  <c r="F16" i="2"/>
  <c r="H16" i="2" s="1"/>
  <c r="F17" i="2"/>
  <c r="H17" i="2" s="1"/>
  <c r="F18" i="2"/>
  <c r="H18" i="2" s="1"/>
  <c r="F19" i="2"/>
  <c r="H19" i="2" s="1"/>
  <c r="F20" i="2"/>
  <c r="H20" i="2" s="1"/>
  <c r="F21" i="2"/>
  <c r="H21" i="2" s="1"/>
  <c r="F22" i="2"/>
  <c r="H22" i="2" s="1"/>
  <c r="F23" i="2"/>
  <c r="H23" i="2" s="1"/>
  <c r="F24" i="2"/>
  <c r="H24" i="2" s="1"/>
  <c r="F25" i="2"/>
  <c r="H25" i="2" s="1"/>
  <c r="F26" i="2"/>
  <c r="H26" i="2" s="1"/>
  <c r="F27" i="2"/>
  <c r="H27" i="2"/>
  <c r="F28" i="2"/>
  <c r="H28" i="2" s="1"/>
  <c r="F29" i="2"/>
  <c r="H29" i="2" s="1"/>
  <c r="F9" i="2"/>
  <c r="H9" i="2" s="1"/>
  <c r="F31" i="2"/>
  <c r="H31" i="2" s="1"/>
  <c r="F32" i="2"/>
  <c r="H32" i="2" s="1"/>
  <c r="F33" i="2"/>
  <c r="H33" i="2" s="1"/>
  <c r="F30" i="2"/>
  <c r="H30" i="2" s="1"/>
  <c r="I65" i="1"/>
  <c r="I66" i="1"/>
  <c r="I67" i="1"/>
  <c r="I69" i="1"/>
  <c r="I70" i="1"/>
  <c r="I71" i="1"/>
  <c r="I72" i="1"/>
  <c r="I47" i="1"/>
  <c r="I48" i="1"/>
  <c r="I49" i="1"/>
  <c r="I50" i="1"/>
  <c r="I51" i="1"/>
  <c r="I52" i="1"/>
  <c r="I53" i="1"/>
  <c r="I54" i="1"/>
  <c r="I55" i="1"/>
  <c r="I56" i="1"/>
  <c r="I57" i="1"/>
  <c r="I58" i="1"/>
  <c r="I59" i="1"/>
  <c r="I60" i="1"/>
  <c r="I61" i="1"/>
  <c r="I62" i="1"/>
  <c r="I63" i="1"/>
  <c r="I64" i="1"/>
  <c r="I36" i="1"/>
  <c r="I37" i="1"/>
  <c r="I38" i="1"/>
  <c r="I40" i="1"/>
  <c r="I41" i="1"/>
  <c r="I42" i="1"/>
  <c r="I43" i="1"/>
  <c r="I44" i="1"/>
  <c r="I45" i="1"/>
  <c r="I46" i="1"/>
  <c r="I26" i="1"/>
  <c r="I27" i="1"/>
  <c r="I28" i="1"/>
  <c r="I29" i="1"/>
  <c r="I30" i="1"/>
  <c r="I31" i="1"/>
  <c r="I32" i="1"/>
  <c r="I33" i="1"/>
  <c r="I34" i="1"/>
  <c r="I35" i="1"/>
  <c r="I18" i="1"/>
  <c r="I19" i="1"/>
  <c r="I20" i="1"/>
  <c r="I21" i="1"/>
  <c r="I22" i="1"/>
  <c r="I23" i="1"/>
  <c r="I24" i="1"/>
  <c r="I25" i="1"/>
  <c r="I17" i="1"/>
  <c r="E7" i="4"/>
  <c r="E8" i="4"/>
  <c r="E9" i="4"/>
  <c r="E10" i="4"/>
  <c r="E11" i="4"/>
  <c r="E12" i="4"/>
  <c r="E13" i="4"/>
  <c r="E14" i="4"/>
  <c r="E15" i="4"/>
  <c r="E16" i="4"/>
  <c r="E17" i="4"/>
  <c r="E18" i="4"/>
  <c r="E19" i="4"/>
  <c r="E20" i="4"/>
  <c r="E21" i="4"/>
  <c r="E22" i="4"/>
  <c r="E23" i="4"/>
  <c r="E24" i="4"/>
  <c r="E25" i="4"/>
  <c r="E26" i="4"/>
  <c r="E27" i="4"/>
  <c r="E28" i="4"/>
  <c r="E29" i="4"/>
  <c r="E6" i="4"/>
  <c r="B64" i="5"/>
  <c r="D64" i="5"/>
  <c r="B65" i="5"/>
  <c r="D65" i="5"/>
  <c r="B66" i="5"/>
  <c r="D66" i="5"/>
  <c r="B67" i="5"/>
  <c r="D67" i="5"/>
  <c r="B68" i="5"/>
  <c r="D68" i="5"/>
  <c r="B69" i="5"/>
  <c r="D69" i="5"/>
  <c r="B70" i="5"/>
  <c r="D70" i="5"/>
  <c r="B71" i="5"/>
  <c r="D71" i="5"/>
  <c r="B72" i="5"/>
  <c r="D72" i="5"/>
  <c r="B73" i="5"/>
  <c r="D73" i="5"/>
  <c r="B74" i="5"/>
  <c r="D74" i="5"/>
  <c r="B75" i="5"/>
  <c r="D75" i="5"/>
  <c r="B76" i="5"/>
  <c r="D76" i="5"/>
  <c r="B77" i="5"/>
  <c r="D77" i="5"/>
  <c r="B78" i="5"/>
  <c r="D78" i="5"/>
  <c r="B79" i="5"/>
  <c r="D79" i="5"/>
  <c r="B80" i="5"/>
  <c r="D80" i="5"/>
  <c r="B81" i="5"/>
  <c r="D81" i="5"/>
  <c r="B82" i="5"/>
  <c r="D82" i="5"/>
  <c r="B83" i="5"/>
  <c r="D83" i="5"/>
  <c r="B84" i="5"/>
  <c r="D84" i="5"/>
  <c r="B85" i="5"/>
  <c r="D85" i="5"/>
  <c r="B86" i="5"/>
  <c r="D86" i="5"/>
  <c r="B87" i="5"/>
  <c r="D87" i="5"/>
  <c r="B88" i="5"/>
  <c r="D88" i="5"/>
  <c r="B89" i="5"/>
  <c r="D89" i="5"/>
  <c r="B90" i="5"/>
  <c r="D90" i="5"/>
  <c r="B91" i="5"/>
  <c r="D91" i="5"/>
  <c r="B92" i="5"/>
  <c r="D92" i="5"/>
  <c r="B93" i="5"/>
  <c r="D93" i="5"/>
  <c r="B94" i="5"/>
  <c r="D94" i="5"/>
  <c r="B95" i="5"/>
  <c r="D95" i="5"/>
  <c r="B96" i="5"/>
  <c r="D96" i="5"/>
  <c r="B97" i="5"/>
  <c r="D97" i="5"/>
  <c r="B98" i="5"/>
  <c r="D98" i="5"/>
  <c r="B99" i="5"/>
  <c r="D99" i="5"/>
  <c r="B100" i="5"/>
  <c r="D100" i="5"/>
  <c r="B101" i="5"/>
  <c r="D101" i="5"/>
  <c r="B102" i="5"/>
  <c r="C103" i="5" s="1"/>
  <c r="D102" i="5"/>
  <c r="F34" i="2"/>
  <c r="H34" i="2" s="1"/>
  <c r="F35" i="2"/>
  <c r="H35" i="2" s="1"/>
  <c r="F36" i="2"/>
  <c r="H36" i="2" s="1"/>
  <c r="F37" i="2"/>
  <c r="H37" i="2" s="1"/>
  <c r="F38" i="2"/>
  <c r="H38" i="2" s="1"/>
  <c r="F39" i="2"/>
  <c r="H39" i="2" s="1"/>
  <c r="C72" i="1" s="1"/>
  <c r="L72" i="1" s="1"/>
  <c r="F40" i="2"/>
  <c r="H40" i="2" s="1"/>
  <c r="C73" i="1" s="1"/>
  <c r="F41" i="2"/>
  <c r="H41" i="2" s="1"/>
  <c r="C74" i="1" s="1"/>
  <c r="F42" i="2"/>
  <c r="H42" i="2" s="1"/>
  <c r="C75" i="1" s="1"/>
  <c r="C43" i="2"/>
  <c r="F43" i="2" s="1"/>
  <c r="H43" i="2" s="1"/>
  <c r="C76" i="1" s="1"/>
  <c r="F44" i="2"/>
  <c r="H44" i="2" s="1"/>
  <c r="C77" i="1" s="1"/>
  <c r="F45" i="2"/>
  <c r="H45" i="2" s="1"/>
  <c r="C78" i="1" s="1"/>
  <c r="F46" i="2"/>
  <c r="H46" i="2" s="1"/>
  <c r="C79" i="1" s="1"/>
  <c r="F47" i="2"/>
  <c r="H47" i="2" s="1"/>
  <c r="C80" i="1" s="1"/>
  <c r="F48" i="2"/>
  <c r="H48" i="2" s="1"/>
  <c r="C81" i="1" s="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E68" i="1"/>
  <c r="I68" i="1" s="1"/>
  <c r="L68" i="1"/>
  <c r="L69" i="1"/>
  <c r="L70" i="1"/>
  <c r="L71" i="1"/>
  <c r="I73" i="1"/>
  <c r="I74" i="1"/>
  <c r="I75" i="1"/>
  <c r="I76" i="1"/>
  <c r="I77" i="1"/>
  <c r="I78" i="1"/>
  <c r="I79" i="1"/>
  <c r="I80" i="1"/>
  <c r="I81" i="1"/>
  <c r="K82" i="1" s="1"/>
  <c r="E30" i="4"/>
  <c r="E31" i="4"/>
  <c r="E32" i="4"/>
  <c r="E33" i="4"/>
  <c r="E34" i="4"/>
  <c r="E35" i="4"/>
  <c r="D36" i="4"/>
  <c r="E36" i="4" s="1"/>
  <c r="D37" i="4"/>
  <c r="E37" i="4" s="1"/>
  <c r="D38" i="4"/>
  <c r="E38" i="4" s="1"/>
  <c r="D39" i="4"/>
  <c r="E39" i="4" s="1"/>
  <c r="E40" i="4"/>
  <c r="E41" i="4"/>
  <c r="E42" i="4"/>
  <c r="E43" i="4"/>
  <c r="E44" i="4"/>
  <c r="B64" i="4"/>
  <c r="D64" i="4"/>
  <c r="B65" i="4"/>
  <c r="D65" i="4"/>
  <c r="B66" i="4"/>
  <c r="D66" i="4"/>
  <c r="B67" i="4"/>
  <c r="D67" i="4"/>
  <c r="B68" i="4"/>
  <c r="D68" i="4"/>
  <c r="B69" i="4"/>
  <c r="D69" i="4"/>
  <c r="B70" i="4"/>
  <c r="D70" i="4"/>
  <c r="B71" i="4"/>
  <c r="D71" i="4"/>
  <c r="B72" i="4"/>
  <c r="D72" i="4"/>
  <c r="B73" i="4"/>
  <c r="D73" i="4"/>
  <c r="B74" i="4"/>
  <c r="D74" i="4"/>
  <c r="B75" i="4"/>
  <c r="D75" i="4"/>
  <c r="B76" i="4"/>
  <c r="D76" i="4"/>
  <c r="B77" i="4"/>
  <c r="D77" i="4"/>
  <c r="B78" i="4"/>
  <c r="D78" i="4"/>
  <c r="B79" i="4"/>
  <c r="D79" i="4"/>
  <c r="B80" i="4"/>
  <c r="D80" i="4"/>
  <c r="B81" i="4"/>
  <c r="D81" i="4"/>
  <c r="B82" i="4"/>
  <c r="C83" i="4" s="1"/>
  <c r="D82" i="4"/>
  <c r="E82" i="4" s="1"/>
  <c r="B83" i="4"/>
  <c r="D83" i="4"/>
  <c r="B84" i="4"/>
  <c r="D84" i="4"/>
  <c r="B85" i="4"/>
  <c r="D85" i="4"/>
  <c r="B86" i="4"/>
  <c r="D86" i="4"/>
  <c r="B87" i="4"/>
  <c r="D87" i="4"/>
  <c r="B88" i="4"/>
  <c r="D88" i="4"/>
  <c r="B89" i="4"/>
  <c r="D89" i="4"/>
  <c r="B90" i="4"/>
  <c r="D90" i="4"/>
  <c r="B91" i="4"/>
  <c r="D91" i="4"/>
  <c r="B92" i="4"/>
  <c r="D92" i="4"/>
  <c r="B93" i="4"/>
  <c r="D93" i="4"/>
  <c r="B94" i="4"/>
  <c r="D94" i="4"/>
  <c r="E94" i="4" s="1"/>
  <c r="B95" i="4"/>
  <c r="D95" i="4"/>
  <c r="B96" i="4"/>
  <c r="D96" i="4"/>
  <c r="B97" i="4"/>
  <c r="D97" i="4"/>
  <c r="B98" i="4"/>
  <c r="D98" i="4"/>
  <c r="E98" i="4" s="1"/>
  <c r="B99" i="4"/>
  <c r="D99" i="4"/>
  <c r="B100" i="4"/>
  <c r="D100" i="4"/>
  <c r="B101" i="4"/>
  <c r="D101" i="4"/>
  <c r="B102" i="4"/>
  <c r="D102" i="4"/>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I47" i="6"/>
  <c r="I48" i="6"/>
  <c r="B8" i="5" s="1"/>
  <c r="I49" i="6"/>
  <c r="K49" i="6" s="1"/>
  <c r="I50" i="6"/>
  <c r="B10" i="5" s="1"/>
  <c r="I51" i="6"/>
  <c r="B11" i="5" s="1"/>
  <c r="I52" i="6"/>
  <c r="K52" i="6" s="1"/>
  <c r="I53" i="6"/>
  <c r="B13" i="5" s="1"/>
  <c r="I54" i="6"/>
  <c r="B14" i="5" s="1"/>
  <c r="I55" i="6"/>
  <c r="B15" i="5" s="1"/>
  <c r="I56" i="6"/>
  <c r="B16" i="5" s="1"/>
  <c r="I57" i="6"/>
  <c r="K57" i="6" s="1"/>
  <c r="D17" i="5" s="1"/>
  <c r="I58" i="6"/>
  <c r="I59" i="6"/>
  <c r="K59" i="6" s="1"/>
  <c r="D19" i="5" s="1"/>
  <c r="I60" i="6"/>
  <c r="K60" i="6" s="1"/>
  <c r="I61" i="6"/>
  <c r="K61" i="6" s="1"/>
  <c r="D21" i="5" s="1"/>
  <c r="I62" i="6"/>
  <c r="B22" i="5" s="1"/>
  <c r="I63" i="6"/>
  <c r="K63" i="6" s="1"/>
  <c r="I64" i="6"/>
  <c r="B24" i="5" s="1"/>
  <c r="I65" i="6"/>
  <c r="K65" i="6" s="1"/>
  <c r="I66" i="6"/>
  <c r="B26" i="5" s="1"/>
  <c r="I67" i="6"/>
  <c r="B27" i="5" s="1"/>
  <c r="I68" i="6"/>
  <c r="K68" i="6" s="1"/>
  <c r="I69" i="6"/>
  <c r="B29" i="5" s="1"/>
  <c r="I70" i="6"/>
  <c r="B30" i="5" s="1"/>
  <c r="I71" i="6"/>
  <c r="K71" i="6" s="1"/>
  <c r="H72" i="6"/>
  <c r="I72" i="6" s="1"/>
  <c r="I73" i="6"/>
  <c r="B33" i="5" s="1"/>
  <c r="I74" i="6"/>
  <c r="B34" i="5" s="1"/>
  <c r="I75" i="6"/>
  <c r="K75" i="6" s="1"/>
  <c r="I76" i="6"/>
  <c r="K76" i="6" s="1"/>
  <c r="I77" i="6"/>
  <c r="I78" i="6"/>
  <c r="B38" i="5" s="1"/>
  <c r="I79" i="6"/>
  <c r="B39" i="5" s="1"/>
  <c r="I80" i="6"/>
  <c r="B40" i="5" s="1"/>
  <c r="I81" i="6"/>
  <c r="B42" i="5"/>
  <c r="I83" i="6"/>
  <c r="B43" i="5" s="1"/>
  <c r="I84" i="6"/>
  <c r="K84" i="6" s="1"/>
  <c r="D44" i="5" s="1"/>
  <c r="I85" i="6"/>
  <c r="K85" i="6" s="1"/>
  <c r="D45" i="5" s="1"/>
  <c r="B19" i="5"/>
  <c r="B45" i="5"/>
  <c r="K53" i="6"/>
  <c r="D13" i="5" s="1"/>
  <c r="B21" i="5"/>
  <c r="K82" i="6"/>
  <c r="D42" i="5" s="1"/>
  <c r="K73" i="6"/>
  <c r="D33" i="5" s="1"/>
  <c r="K50" i="6"/>
  <c r="D10" i="5" s="1"/>
  <c r="K80" i="6"/>
  <c r="D40" i="5" s="1"/>
  <c r="K83" i="6"/>
  <c r="K70" i="6"/>
  <c r="D30" i="5" s="1"/>
  <c r="E103" i="4" l="1"/>
  <c r="C103" i="4"/>
  <c r="K48" i="6"/>
  <c r="D8" i="5" s="1"/>
  <c r="D47" i="5"/>
  <c r="E48" i="5" s="1"/>
  <c r="L84" i="6"/>
  <c r="K54" i="6"/>
  <c r="L54" i="6" s="1"/>
  <c r="B25" i="5"/>
  <c r="K69" i="1"/>
  <c r="B23" i="5"/>
  <c r="K31" i="1"/>
  <c r="C88" i="4"/>
  <c r="E93" i="5"/>
  <c r="E89" i="5"/>
  <c r="C89" i="5"/>
  <c r="C85" i="5"/>
  <c r="C73" i="5"/>
  <c r="C98" i="5"/>
  <c r="C82" i="5"/>
  <c r="C78" i="5"/>
  <c r="C70" i="5"/>
  <c r="C49" i="5"/>
  <c r="C93" i="4"/>
  <c r="C90" i="4"/>
  <c r="C86" i="4"/>
  <c r="C81" i="4"/>
  <c r="C78" i="4"/>
  <c r="C66" i="4"/>
  <c r="E93" i="4"/>
  <c r="E76" i="4"/>
  <c r="C84" i="5"/>
  <c r="L81" i="1"/>
  <c r="E94" i="5"/>
  <c r="E90" i="5"/>
  <c r="K74" i="6"/>
  <c r="D34" i="5" s="1"/>
  <c r="E34" i="5" s="1"/>
  <c r="L89" i="6"/>
  <c r="D49" i="5"/>
  <c r="E50" i="5" s="1"/>
  <c r="E75" i="4"/>
  <c r="E71" i="4"/>
  <c r="E67" i="4"/>
  <c r="C91" i="4"/>
  <c r="C87" i="4"/>
  <c r="C79" i="4"/>
  <c r="C71" i="4"/>
  <c r="C67" i="4"/>
  <c r="C84" i="4"/>
  <c r="E70" i="4"/>
  <c r="C69" i="4"/>
  <c r="E92" i="5"/>
  <c r="E91" i="5"/>
  <c r="E87" i="5"/>
  <c r="E68" i="5"/>
  <c r="C95" i="5"/>
  <c r="C79" i="5"/>
  <c r="C75" i="5"/>
  <c r="L82" i="1"/>
  <c r="L83" i="1"/>
  <c r="K56" i="1"/>
  <c r="K40" i="1"/>
  <c r="K39" i="1"/>
  <c r="K60" i="1"/>
  <c r="K38" i="1"/>
  <c r="K63" i="1"/>
  <c r="K55" i="1"/>
  <c r="K32" i="1"/>
  <c r="K28" i="1"/>
  <c r="K45" i="1"/>
  <c r="K41" i="1"/>
  <c r="K81" i="1"/>
  <c r="K76" i="1"/>
  <c r="K34" i="1"/>
  <c r="K30" i="1"/>
  <c r="K23" i="1"/>
  <c r="K77" i="1"/>
  <c r="K73" i="1"/>
  <c r="K20" i="1"/>
  <c r="K26" i="1"/>
  <c r="K57" i="1"/>
  <c r="K53" i="1"/>
  <c r="K49" i="1"/>
  <c r="K71" i="1"/>
  <c r="K66" i="1"/>
  <c r="E104" i="5"/>
  <c r="C92" i="4"/>
  <c r="C89" i="4"/>
  <c r="C76" i="4"/>
  <c r="E74" i="4"/>
  <c r="E72" i="4"/>
  <c r="E77" i="4"/>
  <c r="C102" i="4"/>
  <c r="C96" i="4"/>
  <c r="E91" i="4"/>
  <c r="E90" i="4"/>
  <c r="E85" i="4"/>
  <c r="E83" i="4"/>
  <c r="E81" i="4"/>
  <c r="E79" i="4"/>
  <c r="E78" i="4"/>
  <c r="C74" i="4"/>
  <c r="C101" i="4"/>
  <c r="C72" i="4"/>
  <c r="E102" i="4"/>
  <c r="C98" i="4"/>
  <c r="C97" i="4"/>
  <c r="E80" i="4"/>
  <c r="C75" i="4"/>
  <c r="E73" i="4"/>
  <c r="C70" i="4"/>
  <c r="C65" i="4"/>
  <c r="E102" i="5"/>
  <c r="C43" i="5"/>
  <c r="C16" i="5"/>
  <c r="D25" i="5"/>
  <c r="D36" i="5"/>
  <c r="L76" i="6"/>
  <c r="D20" i="5"/>
  <c r="E21" i="5" s="1"/>
  <c r="L60" i="6"/>
  <c r="L75" i="6"/>
  <c r="D35" i="5"/>
  <c r="D23" i="5"/>
  <c r="D14" i="5"/>
  <c r="E14" i="5" s="1"/>
  <c r="L50" i="6"/>
  <c r="K55" i="6"/>
  <c r="K64" i="6"/>
  <c r="B28" i="5"/>
  <c r="C28" i="5" s="1"/>
  <c r="K69" i="6"/>
  <c r="L70" i="6" s="1"/>
  <c r="B35" i="5"/>
  <c r="C35" i="5" s="1"/>
  <c r="K67" i="6"/>
  <c r="D27" i="5" s="1"/>
  <c r="K56" i="6"/>
  <c r="L53" i="6"/>
  <c r="D43" i="5"/>
  <c r="E43" i="5" s="1"/>
  <c r="B20" i="5"/>
  <c r="C20" i="5" s="1"/>
  <c r="K79" i="6"/>
  <c r="D39" i="5" s="1"/>
  <c r="E40" i="5" s="1"/>
  <c r="K66" i="6"/>
  <c r="D26" i="5" s="1"/>
  <c r="B17" i="5"/>
  <c r="C17" i="5" s="1"/>
  <c r="K62" i="6"/>
  <c r="B9" i="5"/>
  <c r="C9" i="5" s="1"/>
  <c r="B12" i="5"/>
  <c r="C13" i="5" s="1"/>
  <c r="B36" i="5"/>
  <c r="E101" i="5"/>
  <c r="E85" i="5"/>
  <c r="E83" i="5"/>
  <c r="E70" i="5"/>
  <c r="C40" i="5"/>
  <c r="C24" i="5"/>
  <c r="C22" i="5"/>
  <c r="C94" i="5"/>
  <c r="C92" i="5"/>
  <c r="E100" i="5"/>
  <c r="E98" i="5"/>
  <c r="E80" i="5"/>
  <c r="E73" i="5"/>
  <c r="C27" i="5"/>
  <c r="E99" i="5"/>
  <c r="C90" i="5"/>
  <c r="C88" i="5"/>
  <c r="C86" i="5"/>
  <c r="C83" i="5"/>
  <c r="C81" i="5"/>
  <c r="C77" i="5"/>
  <c r="C74" i="5"/>
  <c r="C72" i="5"/>
  <c r="C71" i="5"/>
  <c r="C68" i="5"/>
  <c r="C67" i="5"/>
  <c r="C65" i="5"/>
  <c r="C66" i="5"/>
  <c r="E45" i="5"/>
  <c r="C101" i="5"/>
  <c r="C99" i="5"/>
  <c r="C97" i="5"/>
  <c r="C96" i="5"/>
  <c r="C91" i="5"/>
  <c r="E86" i="5"/>
  <c r="E81" i="5"/>
  <c r="E78" i="5"/>
  <c r="E75" i="5"/>
  <c r="E72" i="5"/>
  <c r="E69" i="5"/>
  <c r="E65" i="5"/>
  <c r="C80" i="5"/>
  <c r="C100" i="5"/>
  <c r="C87" i="5"/>
  <c r="C69" i="5"/>
  <c r="C76" i="5"/>
  <c r="C25" i="5"/>
  <c r="C34" i="5"/>
  <c r="E103" i="5"/>
  <c r="C102" i="5"/>
  <c r="C11" i="5"/>
  <c r="E97" i="5"/>
  <c r="C93" i="5"/>
  <c r="E88" i="5"/>
  <c r="E84" i="5"/>
  <c r="E82" i="5"/>
  <c r="E79" i="5"/>
  <c r="E74" i="5"/>
  <c r="E71" i="5"/>
  <c r="E99" i="4"/>
  <c r="C77" i="4"/>
  <c r="E68" i="4"/>
  <c r="C85" i="4"/>
  <c r="E95" i="4"/>
  <c r="C94" i="4"/>
  <c r="E88" i="4"/>
  <c r="E66" i="4"/>
  <c r="C95" i="4"/>
  <c r="C99" i="4"/>
  <c r="C82" i="4"/>
  <c r="E69" i="4"/>
  <c r="E65" i="4"/>
  <c r="K21" i="1"/>
  <c r="K35" i="1"/>
  <c r="K42" i="1"/>
  <c r="K64" i="1"/>
  <c r="K70" i="1"/>
  <c r="K65" i="1"/>
  <c r="K29" i="1"/>
  <c r="K18" i="1"/>
  <c r="K67" i="1"/>
  <c r="K54" i="1"/>
  <c r="K50" i="1"/>
  <c r="K19" i="1"/>
  <c r="K47" i="1"/>
  <c r="K72" i="1"/>
  <c r="K33" i="1"/>
  <c r="K27" i="1"/>
  <c r="K78" i="1"/>
  <c r="K74" i="1"/>
  <c r="L75" i="1"/>
  <c r="K48" i="1"/>
  <c r="L76" i="1"/>
  <c r="L73" i="1"/>
  <c r="B41" i="5"/>
  <c r="K81" i="6"/>
  <c r="L68" i="6"/>
  <c r="D28" i="5"/>
  <c r="B7" i="5"/>
  <c r="C8" i="5" s="1"/>
  <c r="K47" i="6"/>
  <c r="L48" i="6" s="1"/>
  <c r="E101" i="4"/>
  <c r="E100" i="4"/>
  <c r="E96" i="4"/>
  <c r="E97" i="4"/>
  <c r="E86" i="4"/>
  <c r="E87" i="4"/>
  <c r="E84" i="4"/>
  <c r="L77" i="1"/>
  <c r="L78" i="1"/>
  <c r="E95" i="5"/>
  <c r="E96" i="5"/>
  <c r="E76" i="5"/>
  <c r="E77" i="5"/>
  <c r="E67" i="5"/>
  <c r="E66" i="5"/>
  <c r="K25" i="1"/>
  <c r="K24" i="1"/>
  <c r="L83" i="6"/>
  <c r="C73" i="4"/>
  <c r="L61" i="6"/>
  <c r="L74" i="6"/>
  <c r="K46" i="1"/>
  <c r="C23" i="5"/>
  <c r="C39" i="5"/>
  <c r="L71" i="6"/>
  <c r="D31" i="5"/>
  <c r="E31" i="5" s="1"/>
  <c r="C100" i="4"/>
  <c r="E89" i="4"/>
  <c r="K59" i="1"/>
  <c r="K58" i="1"/>
  <c r="K51" i="1"/>
  <c r="K52" i="1"/>
  <c r="K68" i="1"/>
  <c r="K77" i="6"/>
  <c r="B37" i="5"/>
  <c r="K58" i="6"/>
  <c r="B18" i="5"/>
  <c r="B46" i="5"/>
  <c r="C47" i="5" s="1"/>
  <c r="K86" i="6"/>
  <c r="L87" i="6" s="1"/>
  <c r="D29" i="5"/>
  <c r="L69" i="6"/>
  <c r="B32" i="5"/>
  <c r="K72" i="6"/>
  <c r="C26" i="5"/>
  <c r="K51" i="6"/>
  <c r="L52" i="6" s="1"/>
  <c r="L85" i="6"/>
  <c r="C30" i="5"/>
  <c r="C15" i="5"/>
  <c r="C14" i="5"/>
  <c r="D12" i="5"/>
  <c r="D9" i="5"/>
  <c r="E9" i="5" s="1"/>
  <c r="L49" i="6"/>
  <c r="E92" i="4"/>
  <c r="C80" i="4"/>
  <c r="C68" i="4"/>
  <c r="K79" i="1"/>
  <c r="K80" i="1"/>
  <c r="K75" i="1"/>
  <c r="L80" i="1"/>
  <c r="L79" i="1"/>
  <c r="L74" i="1"/>
  <c r="K22" i="1"/>
  <c r="K44" i="1"/>
  <c r="K43" i="1"/>
  <c r="K36" i="1"/>
  <c r="K37" i="1"/>
  <c r="K61" i="1"/>
  <c r="K62" i="1"/>
  <c r="B31" i="5"/>
  <c r="C31" i="5" s="1"/>
  <c r="B44" i="5"/>
  <c r="C44" i="5" s="1"/>
  <c r="K78" i="6"/>
  <c r="E20" i="5" l="1"/>
  <c r="L80" i="6"/>
  <c r="L79" i="6"/>
  <c r="L66" i="6"/>
  <c r="L67" i="6"/>
  <c r="E35" i="5"/>
  <c r="E49" i="5"/>
  <c r="C18" i="5"/>
  <c r="C12" i="5"/>
  <c r="C10" i="5"/>
  <c r="C37" i="5"/>
  <c r="E26" i="5"/>
  <c r="E28" i="5"/>
  <c r="E36" i="5"/>
  <c r="C29" i="5"/>
  <c r="C21" i="5"/>
  <c r="L55" i="6"/>
  <c r="D15" i="5"/>
  <c r="E15" i="5" s="1"/>
  <c r="E29" i="5"/>
  <c r="E44" i="5"/>
  <c r="L62" i="6"/>
  <c r="D22" i="5"/>
  <c r="E22" i="5" s="1"/>
  <c r="L57" i="6"/>
  <c r="L56" i="6"/>
  <c r="D16" i="5"/>
  <c r="L63" i="6"/>
  <c r="C36" i="5"/>
  <c r="E27" i="5"/>
  <c r="D24" i="5"/>
  <c r="L64" i="6"/>
  <c r="L65" i="6"/>
  <c r="C38" i="5"/>
  <c r="E30" i="5"/>
  <c r="L77" i="6"/>
  <c r="D37" i="5"/>
  <c r="E37" i="5" s="1"/>
  <c r="L47" i="6"/>
  <c r="D7" i="5"/>
  <c r="E8" i="5" s="1"/>
  <c r="E13" i="5"/>
  <c r="C42" i="5"/>
  <c r="C41" i="5"/>
  <c r="L51" i="6"/>
  <c r="D11" i="5"/>
  <c r="E11" i="5" s="1"/>
  <c r="C46" i="5"/>
  <c r="L81" i="6"/>
  <c r="D41" i="5"/>
  <c r="L82" i="6"/>
  <c r="D18" i="5"/>
  <c r="L59" i="6"/>
  <c r="L58" i="6"/>
  <c r="C19" i="5"/>
  <c r="D38" i="5"/>
  <c r="L78" i="6"/>
  <c r="C32" i="5"/>
  <c r="C33" i="5"/>
  <c r="C45" i="5"/>
  <c r="L72" i="6"/>
  <c r="D32" i="5"/>
  <c r="L73" i="6"/>
  <c r="L86" i="6"/>
  <c r="D46" i="5"/>
  <c r="E10" i="5"/>
  <c r="E23" i="5" l="1"/>
  <c r="E25" i="5"/>
  <c r="E24" i="5"/>
  <c r="E16" i="5"/>
  <c r="E17" i="5"/>
  <c r="E46" i="5"/>
  <c r="E47" i="5"/>
  <c r="E32" i="5"/>
  <c r="E33" i="5"/>
  <c r="E41" i="5"/>
  <c r="E42" i="5"/>
  <c r="E38" i="5"/>
  <c r="E39" i="5"/>
  <c r="E18" i="5"/>
  <c r="E19" i="5"/>
  <c r="E12" i="5"/>
</calcChain>
</file>

<file path=xl/sharedStrings.xml><?xml version="1.0" encoding="utf-8"?>
<sst xmlns="http://schemas.openxmlformats.org/spreadsheetml/2006/main" count="143" uniqueCount="93">
  <si>
    <t>TOTAL</t>
  </si>
  <si>
    <t>Supplement 1938</t>
  </si>
  <si>
    <t>Supplement 1939</t>
  </si>
  <si>
    <t>Supplement 1940</t>
  </si>
  <si>
    <t>Supplement 1941</t>
  </si>
  <si>
    <t>Supplement 1944</t>
  </si>
  <si>
    <t>Supplement 1945</t>
  </si>
  <si>
    <t>Supplement 1947</t>
  </si>
  <si>
    <t>Supplement 1946</t>
  </si>
  <si>
    <t>1949 Revision</t>
  </si>
  <si>
    <t>**</t>
  </si>
  <si>
    <t>*</t>
  </si>
  <si>
    <t>*** Includes two revisions each (January 1 and October 1) for titles 42 through 50.</t>
  </si>
  <si>
    <t>***</t>
  </si>
  <si>
    <t>****</t>
  </si>
  <si>
    <t>CODE OF FEDERAL REGULATIONS</t>
  </si>
  <si>
    <t>* General Index and Finding Aids volume for 1975 and 1976</t>
  </si>
  <si>
    <t>Rules</t>
  </si>
  <si>
    <t>Notices</t>
  </si>
  <si>
    <t>Corrections</t>
  </si>
  <si>
    <t>ANNUAL PERCENTAGE CHANGE</t>
  </si>
  <si>
    <t>* Actual Pages are Total Pages Minus Blank and Skip Pages</t>
  </si>
  <si>
    <t>Other</t>
  </si>
  <si>
    <t>RULES</t>
  </si>
  <si>
    <t>Pages</t>
  </si>
  <si>
    <t>PROP. RULES</t>
  </si>
  <si>
    <t>** Total Pages for 1972 do not include the second revisions of titles 42 through 50, done in October 1972.</t>
  </si>
  <si>
    <t xml:space="preserve">(See end of chart for Note on early years) </t>
  </si>
  <si>
    <t>** Twenty pages more than the last page of December 29, 1989 due to pp 16438-A through 16438-T in the issue of April 24, 1989</t>
  </si>
  <si>
    <t>*** Two pages more than the last page of December 31, 1990 due to pp 30192-1 through 30192-2 (blank) in the issue of July 25, 1990</t>
  </si>
  <si>
    <t>**** Eight pages more than the last page of December 31, 1992 due to pp 62808-a through 62808-h in the issue of December 31, 1992</t>
  </si>
  <si>
    <t>* Total Pages for 1950 through 1969 include revisions and pocket part supplements.</t>
  </si>
  <si>
    <t>**** Post-1974 statistics include printed pages plus unrevised volumes.</t>
  </si>
  <si>
    <t>+</t>
  </si>
  <si>
    <t>++</t>
  </si>
  <si>
    <t>Total minus Skips</t>
  </si>
  <si>
    <t xml:space="preserve">FEDERAL REGISTER TOTAL PAGES </t>
  </si>
  <si>
    <t>FEDERAL REGISTER DOCUMENT PAGES</t>
  </si>
  <si>
    <t>TOTAL PAGES PUBLISHED</t>
  </si>
  <si>
    <t>Percentage Change from Previous Year</t>
  </si>
  <si>
    <t>Year</t>
  </si>
  <si>
    <t xml:space="preserve"> + Includes 6,653 pages devoted to a single document (at 67 FR 23653-30305) in the issue of May 3, 2002</t>
  </si>
  <si>
    <t>Presidential Documents</t>
  </si>
  <si>
    <t xml:space="preserve">Proposed Rules </t>
  </si>
  <si>
    <t>Blanks or Skips</t>
  </si>
  <si>
    <t>ACTUAL</t>
  </si>
  <si>
    <t xml:space="preserve">% increase in Pages </t>
  </si>
  <si>
    <t>TOTAL PAGES COMPLETE CFR VOLUME</t>
  </si>
  <si>
    <t xml:space="preserve">Rules </t>
  </si>
  <si>
    <t>Binding</t>
  </si>
  <si>
    <t>Red</t>
  </si>
  <si>
    <t>Slate Gray</t>
  </si>
  <si>
    <t>Magenta</t>
  </si>
  <si>
    <t>Yellow</t>
  </si>
  <si>
    <t>*Includes Presidential Documents, Notices, but NOT Correction Documents</t>
  </si>
  <si>
    <t>Purple</t>
  </si>
  <si>
    <t>** Unrevised CFR Volumes page totals include those previous editions for which a cover only was issued during  the year or any previous editions for which a supplement was issued.</t>
  </si>
  <si>
    <t xml:space="preserve">Note: Comparisons between the numbers of pages in early years' issues and those issued since the 1970s are complicated by several factors. Proposed rules were not required to be published until the enactment of the Administrative Procedure Act of 1946. The issue of January 1, 1947 was the first to have a Proposed Rule category.  Extensive preambles explaining rule documents were not common until the mid-1960s. The issues from the years 1936 - 1975 are not broken down by category and are not adjusted for blank or skipped pages.
</t>
  </si>
  <si>
    <t xml:space="preserve"> ++ Beginning Jan. 1, 2009, Correction documents were published within the document category of the document being corrected.</t>
  </si>
  <si>
    <t>* The first Federal Register was issued on March 14, 1936 (Also, see Note below).</t>
  </si>
  <si>
    <t>ACTUAL Pages Published*</t>
  </si>
  <si>
    <t>Total Pages Published</t>
  </si>
  <si>
    <t>Proposed Rules</t>
  </si>
  <si>
    <t>% increase in Volumes</t>
  </si>
  <si>
    <t>% increase in Pages</t>
  </si>
  <si>
    <t>Cover Only</t>
  </si>
  <si>
    <t>Paperbound Supplements</t>
  </si>
  <si>
    <t>Casebound Revisions</t>
  </si>
  <si>
    <t>Titles 1-50 Except Title 3</t>
  </si>
  <si>
    <t>Title 3 Compilation</t>
  </si>
  <si>
    <t>Index*</t>
  </si>
  <si>
    <t>Unrevised CFR Volumes**</t>
  </si>
  <si>
    <t>(Includes text, preliminary pages, tables and LSA)</t>
  </si>
  <si>
    <t>Cumm. Supp. 1938-1943</t>
  </si>
  <si>
    <t>Slate Grey</t>
  </si>
  <si>
    <t>Green</t>
  </si>
  <si>
    <t>Blue</t>
  </si>
  <si>
    <t>Orange</t>
  </si>
  <si>
    <t>TOTAL PAGES 1938 - 1949, AND</t>
  </si>
  <si>
    <t>Gray</t>
  </si>
  <si>
    <t>Brown</t>
  </si>
  <si>
    <t>Paperbound Revisions
(Exc. CFR Index)</t>
  </si>
  <si>
    <t>Total Volumes
(Exc CFR Index)</t>
  </si>
  <si>
    <t>Total Pages</t>
  </si>
  <si>
    <t>Fuscia</t>
  </si>
  <si>
    <t>Teal</t>
  </si>
  <si>
    <t>ACTUAL PAGE BREAKDOWN 1975 - 2021</t>
  </si>
  <si>
    <t>TOTAL VOLUMES AND PAGES 1950 - 2021</t>
  </si>
  <si>
    <t>FEDERAL REGISTER PAGES PUBLISHED PER CATEGORY</t>
  </si>
  <si>
    <t>FEDERAL REGISTER DOCUMENTS  PER CATEGORY</t>
  </si>
  <si>
    <t>FEDERAL REGISTER DOCUMENTS PUBLISHED PER CATEGORY</t>
  </si>
  <si>
    <t>1936 - 2023</t>
  </si>
  <si>
    <t>1976 - 2023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</si>
</sst>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2" x14ac:knownFonts="1">
    <font>
      <sz val="10"/>
      <name val="Arial"/>
    </font>
    <font>
      <sz val="10"/>
      <name val="Arial"/>
      <family val="2"/>
    </font>
    <font>
      <b/>
      <sz val="10"/>
      <name val="Arial"/>
      <family val="2"/>
    </font>
    <font>
      <sz val="10"/>
      <name val="Times New Roman"/>
      <family val="1"/>
    </font>
    <font>
      <b/>
      <sz val="10"/>
      <name val="Times New Roman"/>
      <family val="1"/>
    </font>
    <font>
      <sz val="8"/>
      <name val="Arial"/>
      <family val="2"/>
    </font>
    <font>
      <sz val="10"/>
      <name val="Arial"/>
      <family val="2"/>
    </font>
    <font>
      <i/>
      <sz val="10"/>
      <name val="Arial"/>
      <family val="2"/>
    </font>
    <font>
      <sz val="12"/>
      <name val="Arial"/>
      <family val="2"/>
    </font>
    <font>
      <sz val="10"/>
      <name val="Arial"/>
      <family val="2"/>
    </font>
    <font>
      <b/>
      <sz val="8"/>
      <name val="Arial"/>
      <family val="2"/>
    </font>
    <font>
      <sz val="10"/>
      <color theme="1"/>
      <name val="Times New Roman"/>
      <family val="1"/>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s>
  <borders count="56">
    <border>
      <left/>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medium">
        <color auto="1"/>
      </top>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ck">
        <color indexed="64"/>
      </bottom>
      <diagonal/>
    </border>
  </borders>
  <cellStyleXfs count="6">
    <xf numFmtId="0" fontId="0" fillId="0" borderId="0"/>
    <xf numFmtId="43" fontId="1" fillId="0" borderId="0" applyFont="0" applyFill="0" applyBorder="0" applyAlignment="0" applyProtection="0"/>
    <xf numFmtId="43" fontId="6" fillId="0" borderId="0" applyFont="0" applyFill="0" applyBorder="0" applyAlignment="0" applyProtection="0"/>
    <xf numFmtId="0" fontId="6" fillId="0" borderId="0"/>
    <xf numFmtId="9" fontId="1" fillId="0" borderId="0" applyFont="0" applyFill="0" applyBorder="0" applyAlignment="0" applyProtection="0"/>
    <xf numFmtId="9" fontId="6" fillId="0" borderId="0" applyFont="0" applyFill="0" applyBorder="0" applyAlignment="0" applyProtection="0"/>
  </cellStyleXfs>
  <cellXfs count="280">
    <xf numFmtId="0" fontId="0" fillId="0" borderId="0" xfId="0"/>
    <xf numFmtId="164" fontId="0" fillId="0" borderId="0" xfId="1" applyNumberFormat="1" applyFont="1" applyAlignment="1">
      <alignment horizontal="center"/>
    </xf>
    <xf numFmtId="164" fontId="0" fillId="0" borderId="0" xfId="1" applyNumberFormat="1" applyFont="1"/>
    <xf numFmtId="164" fontId="0" fillId="0" borderId="0" xfId="0" applyNumberFormat="1"/>
    <xf numFmtId="0" fontId="0" fillId="0" borderId="0" xfId="0" applyBorder="1"/>
    <xf numFmtId="0" fontId="0" fillId="0" borderId="1" xfId="0" applyBorder="1"/>
    <xf numFmtId="0" fontId="3" fillId="0" borderId="0" xfId="0" applyFont="1"/>
    <xf numFmtId="10" fontId="0" fillId="0" borderId="0" xfId="0" applyNumberFormat="1"/>
    <xf numFmtId="10" fontId="0" fillId="0" borderId="0" xfId="0" applyNumberFormat="1" applyBorder="1"/>
    <xf numFmtId="10" fontId="6" fillId="0" borderId="0" xfId="0" applyNumberFormat="1" applyFont="1" applyBorder="1"/>
    <xf numFmtId="0" fontId="6" fillId="0" borderId="0" xfId="0" applyFont="1" applyBorder="1"/>
    <xf numFmtId="0" fontId="0" fillId="0" borderId="0" xfId="0" applyFill="1"/>
    <xf numFmtId="0" fontId="3" fillId="0" borderId="0" xfId="0" applyFont="1" applyFill="1"/>
    <xf numFmtId="0" fontId="0" fillId="2" borderId="0" xfId="0" applyFill="1"/>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164" fontId="3" fillId="0" borderId="0" xfId="1" applyNumberFormat="1" applyFont="1" applyBorder="1"/>
    <xf numFmtId="0" fontId="3" fillId="0" borderId="0" xfId="0" applyFont="1" applyBorder="1" applyAlignment="1">
      <alignment horizontal="left"/>
    </xf>
    <xf numFmtId="0" fontId="3" fillId="0" borderId="0" xfId="0" applyFont="1" applyBorder="1"/>
    <xf numFmtId="10" fontId="9" fillId="0" borderId="0" xfId="0" applyNumberFormat="1" applyFont="1" applyBorder="1"/>
    <xf numFmtId="10" fontId="9" fillId="0" borderId="0" xfId="0" applyNumberFormat="1" applyFont="1"/>
    <xf numFmtId="0" fontId="3" fillId="0" borderId="0" xfId="0" quotePrefix="1" applyFont="1"/>
    <xf numFmtId="0" fontId="9" fillId="0" borderId="0" xfId="0" applyFont="1"/>
    <xf numFmtId="0" fontId="9" fillId="0" borderId="0" xfId="0" applyFont="1" applyAlignment="1">
      <alignment wrapText="1"/>
    </xf>
    <xf numFmtId="0" fontId="8" fillId="0" borderId="0" xfId="0" applyFont="1"/>
    <xf numFmtId="0" fontId="4" fillId="0" borderId="0" xfId="0" applyFont="1" applyFill="1" applyBorder="1" applyAlignment="1">
      <alignment horizontal="center"/>
    </xf>
    <xf numFmtId="0" fontId="2" fillId="0" borderId="0" xfId="0" applyFont="1" applyFill="1" applyBorder="1" applyAlignment="1">
      <alignment horizontal="center"/>
    </xf>
    <xf numFmtId="0" fontId="3" fillId="0" borderId="1" xfId="0" applyFont="1" applyBorder="1"/>
    <xf numFmtId="0" fontId="3" fillId="0" borderId="0" xfId="0" applyFont="1" applyAlignment="1"/>
    <xf numFmtId="10" fontId="3" fillId="0" borderId="5" xfId="0" applyNumberFormat="1" applyFont="1" applyBorder="1"/>
    <xf numFmtId="10" fontId="2" fillId="3" borderId="3" xfId="0" applyNumberFormat="1" applyFont="1" applyFill="1" applyBorder="1" applyAlignment="1">
      <alignment horizontal="center" vertical="top"/>
    </xf>
    <xf numFmtId="0" fontId="0" fillId="0" borderId="0" xfId="0" applyFill="1" applyBorder="1"/>
    <xf numFmtId="0" fontId="2" fillId="0" borderId="0" xfId="0" applyFont="1" applyFill="1" applyBorder="1" applyAlignment="1">
      <alignment horizontal="center" vertical="top"/>
    </xf>
    <xf numFmtId="0" fontId="2" fillId="3" borderId="6" xfId="0" applyFont="1" applyFill="1" applyBorder="1" applyAlignment="1">
      <alignment horizontal="center"/>
    </xf>
    <xf numFmtId="164" fontId="3" fillId="0" borderId="0" xfId="1" applyNumberFormat="1" applyFont="1" applyBorder="1" applyAlignment="1">
      <alignment horizontal="center"/>
    </xf>
    <xf numFmtId="10" fontId="9" fillId="0" borderId="0" xfId="0" applyNumberFormat="1" applyFont="1" applyAlignment="1">
      <alignment wrapText="1"/>
    </xf>
    <xf numFmtId="0" fontId="0" fillId="0" borderId="0" xfId="0" applyAlignment="1">
      <alignment wrapText="1"/>
    </xf>
    <xf numFmtId="0" fontId="3" fillId="0" borderId="7" xfId="0" applyFont="1" applyBorder="1"/>
    <xf numFmtId="0" fontId="3" fillId="0" borderId="8" xfId="0" applyFont="1" applyBorder="1"/>
    <xf numFmtId="164" fontId="3" fillId="0" borderId="0" xfId="0" applyNumberFormat="1" applyFont="1" applyBorder="1"/>
    <xf numFmtId="0" fontId="3" fillId="0" borderId="9" xfId="0" applyFont="1" applyBorder="1"/>
    <xf numFmtId="10" fontId="3" fillId="0" borderId="0" xfId="0" applyNumberFormat="1" applyFont="1" applyBorder="1" applyAlignment="1">
      <alignment vertical="top"/>
    </xf>
    <xf numFmtId="0" fontId="3" fillId="0" borderId="0" xfId="0" applyFont="1" applyBorder="1" applyAlignment="1">
      <alignment vertical="top"/>
    </xf>
    <xf numFmtId="0" fontId="3" fillId="0" borderId="0" xfId="0" applyFont="1" applyAlignment="1">
      <alignment vertical="top"/>
    </xf>
    <xf numFmtId="164" fontId="3" fillId="0" borderId="10" xfId="1" applyNumberFormat="1" applyFont="1" applyBorder="1" applyAlignment="1">
      <alignment horizontal="center" vertical="top"/>
    </xf>
    <xf numFmtId="10" fontId="3" fillId="0" borderId="2" xfId="0" applyNumberFormat="1" applyFont="1" applyBorder="1" applyAlignment="1">
      <alignment vertical="top"/>
    </xf>
    <xf numFmtId="0" fontId="3" fillId="0" borderId="7" xfId="0" applyFont="1" applyBorder="1" applyAlignment="1">
      <alignment vertical="top"/>
    </xf>
    <xf numFmtId="0" fontId="3" fillId="0" borderId="8" xfId="0" applyFont="1" applyBorder="1" applyAlignment="1">
      <alignment vertical="top"/>
    </xf>
    <xf numFmtId="10" fontId="3" fillId="0" borderId="0" xfId="0" applyNumberFormat="1" applyFont="1" applyAlignment="1">
      <alignment vertical="top"/>
    </xf>
    <xf numFmtId="0" fontId="3" fillId="0" borderId="0" xfId="0" applyFont="1" applyAlignment="1">
      <alignment horizontal="left" vertical="top"/>
    </xf>
    <xf numFmtId="164" fontId="3" fillId="0" borderId="0" xfId="1" applyNumberFormat="1" applyFont="1" applyAlignment="1">
      <alignment horizontal="center" vertical="top"/>
    </xf>
    <xf numFmtId="0" fontId="3" fillId="0" borderId="0" xfId="0" applyFont="1" applyAlignment="1" applyProtection="1">
      <alignment horizontal="left" vertical="top"/>
      <protection locked="0"/>
    </xf>
    <xf numFmtId="164" fontId="3" fillId="0" borderId="0" xfId="1" applyNumberFormat="1" applyFont="1" applyAlignment="1" applyProtection="1">
      <alignment horizontal="center" vertical="top"/>
      <protection locked="0"/>
    </xf>
    <xf numFmtId="10" fontId="3" fillId="0" borderId="0" xfId="0" applyNumberFormat="1" applyFont="1" applyAlignment="1" applyProtection="1">
      <alignment vertical="top"/>
      <protection locked="0"/>
    </xf>
    <xf numFmtId="0" fontId="3" fillId="0" borderId="0" xfId="0" applyFont="1" applyAlignment="1" applyProtection="1">
      <alignment vertical="top"/>
      <protection locked="0"/>
    </xf>
    <xf numFmtId="0" fontId="2" fillId="3" borderId="3" xfId="0" applyFont="1" applyFill="1" applyBorder="1" applyAlignment="1">
      <alignment horizontal="center" vertical="top"/>
    </xf>
    <xf numFmtId="10" fontId="0" fillId="0" borderId="7" xfId="0" applyNumberFormat="1" applyBorder="1"/>
    <xf numFmtId="0" fontId="0" fillId="0" borderId="7" xfId="0" applyBorder="1"/>
    <xf numFmtId="10" fontId="3" fillId="0" borderId="0" xfId="4" applyNumberFormat="1" applyFont="1" applyBorder="1" applyAlignment="1">
      <alignment horizontal="right"/>
    </xf>
    <xf numFmtId="164" fontId="3" fillId="0" borderId="5" xfId="1" applyNumberFormat="1" applyFont="1" applyBorder="1" applyAlignment="1">
      <alignment horizontal="center"/>
    </xf>
    <xf numFmtId="0" fontId="4" fillId="0" borderId="10" xfId="0" applyFont="1" applyBorder="1" applyAlignment="1">
      <alignment horizontal="left" vertical="top"/>
    </xf>
    <xf numFmtId="10" fontId="3" fillId="0" borderId="11" xfId="0" applyNumberFormat="1" applyFont="1" applyBorder="1" applyAlignment="1">
      <alignment vertical="top"/>
    </xf>
    <xf numFmtId="0" fontId="4" fillId="0" borderId="10" xfId="0" applyFont="1" applyBorder="1" applyAlignment="1">
      <alignment horizontal="center"/>
    </xf>
    <xf numFmtId="164" fontId="3" fillId="0" borderId="10" xfId="1" applyNumberFormat="1" applyFont="1" applyBorder="1" applyAlignment="1">
      <alignment horizontal="center"/>
    </xf>
    <xf numFmtId="164" fontId="3" fillId="0" borderId="10" xfId="1" applyNumberFormat="1" applyFont="1" applyBorder="1" applyAlignment="1">
      <alignment horizontal="right"/>
    </xf>
    <xf numFmtId="164" fontId="3" fillId="0" borderId="10" xfId="1" applyNumberFormat="1" applyFont="1" applyFill="1" applyBorder="1" applyAlignment="1">
      <alignment horizontal="right"/>
    </xf>
    <xf numFmtId="0" fontId="4" fillId="0" borderId="11" xfId="0" applyFont="1" applyFill="1" applyBorder="1" applyAlignment="1">
      <alignment horizontal="center"/>
    </xf>
    <xf numFmtId="164" fontId="3" fillId="0" borderId="11" xfId="1" applyNumberFormat="1" applyFont="1" applyFill="1" applyBorder="1" applyAlignment="1">
      <alignment horizontal="center"/>
    </xf>
    <xf numFmtId="164" fontId="3" fillId="0" borderId="11" xfId="1" applyNumberFormat="1" applyFont="1" applyFill="1" applyBorder="1" applyAlignment="1">
      <alignment horizontal="right"/>
    </xf>
    <xf numFmtId="0" fontId="4" fillId="0" borderId="12" xfId="0" applyFont="1" applyFill="1" applyBorder="1" applyAlignment="1">
      <alignment horizontal="center"/>
    </xf>
    <xf numFmtId="0" fontId="4" fillId="0" borderId="10" xfId="0" applyFont="1" applyFill="1" applyBorder="1" applyAlignment="1">
      <alignment horizontal="center"/>
    </xf>
    <xf numFmtId="164" fontId="3" fillId="0" borderId="10" xfId="1" applyNumberFormat="1" applyFont="1" applyFill="1" applyBorder="1" applyAlignment="1">
      <alignment horizontal="center"/>
    </xf>
    <xf numFmtId="164" fontId="3" fillId="0" borderId="17" xfId="1" applyNumberFormat="1" applyFont="1" applyFill="1" applyBorder="1" applyAlignment="1">
      <alignment horizontal="right"/>
    </xf>
    <xf numFmtId="164" fontId="3" fillId="0" borderId="17" xfId="1" applyNumberFormat="1" applyFont="1" applyBorder="1" applyAlignment="1">
      <alignment horizontal="right"/>
    </xf>
    <xf numFmtId="164" fontId="3" fillId="0" borderId="18" xfId="1" applyNumberFormat="1" applyFont="1" applyFill="1" applyBorder="1" applyAlignment="1">
      <alignment horizontal="right"/>
    </xf>
    <xf numFmtId="0" fontId="3" fillId="0" borderId="10" xfId="0" applyFont="1" applyBorder="1" applyAlignment="1">
      <alignment horizontal="right"/>
    </xf>
    <xf numFmtId="10" fontId="3" fillId="0" borderId="10" xfId="4" applyNumberFormat="1" applyFont="1" applyBorder="1" applyAlignment="1">
      <alignment horizontal="right"/>
    </xf>
    <xf numFmtId="164" fontId="3" fillId="0" borderId="10" xfId="0" applyNumberFormat="1" applyFont="1" applyBorder="1"/>
    <xf numFmtId="164" fontId="3" fillId="0" borderId="20" xfId="0" applyNumberFormat="1" applyFont="1" applyBorder="1"/>
    <xf numFmtId="164" fontId="3" fillId="0" borderId="20" xfId="1" applyNumberFormat="1" applyFont="1" applyBorder="1" applyAlignment="1">
      <alignment horizontal="right"/>
    </xf>
    <xf numFmtId="0" fontId="3" fillId="0" borderId="21" xfId="0" applyFont="1" applyBorder="1" applyAlignment="1">
      <alignment horizontal="right"/>
    </xf>
    <xf numFmtId="10" fontId="3" fillId="0" borderId="11" xfId="4" applyNumberFormat="1" applyFont="1" applyBorder="1" applyAlignment="1">
      <alignment horizontal="right"/>
    </xf>
    <xf numFmtId="10" fontId="3" fillId="0" borderId="17" xfId="4" applyNumberFormat="1" applyFont="1" applyBorder="1" applyAlignment="1">
      <alignment horizontal="right"/>
    </xf>
    <xf numFmtId="164" fontId="3" fillId="0" borderId="10" xfId="1" applyNumberFormat="1" applyFont="1" applyBorder="1"/>
    <xf numFmtId="164" fontId="3" fillId="0" borderId="10" xfId="1" quotePrefix="1" applyNumberFormat="1" applyFont="1" applyBorder="1"/>
    <xf numFmtId="0" fontId="3" fillId="0" borderId="10" xfId="0" applyFont="1" applyBorder="1"/>
    <xf numFmtId="10" fontId="3" fillId="0" borderId="10" xfId="0" applyNumberFormat="1" applyFont="1" applyBorder="1"/>
    <xf numFmtId="164" fontId="3" fillId="0" borderId="10" xfId="2" applyNumberFormat="1" applyFont="1" applyBorder="1"/>
    <xf numFmtId="164" fontId="3" fillId="0" borderId="10" xfId="2" quotePrefix="1" applyNumberFormat="1" applyFont="1" applyBorder="1"/>
    <xf numFmtId="0" fontId="3" fillId="0" borderId="10" xfId="3" applyFont="1" applyBorder="1"/>
    <xf numFmtId="10" fontId="3" fillId="0" borderId="17" xfId="0" applyNumberFormat="1" applyFont="1" applyBorder="1"/>
    <xf numFmtId="0" fontId="4" fillId="0" borderId="23" xfId="0" applyFont="1" applyBorder="1" applyAlignment="1">
      <alignment horizontal="center"/>
    </xf>
    <xf numFmtId="0" fontId="4" fillId="0" borderId="23" xfId="3" applyFont="1" applyBorder="1" applyAlignment="1">
      <alignment horizontal="center"/>
    </xf>
    <xf numFmtId="0" fontId="4" fillId="0" borderId="24" xfId="3" applyFont="1" applyBorder="1" applyAlignment="1">
      <alignment horizontal="center"/>
    </xf>
    <xf numFmtId="164" fontId="3" fillId="0" borderId="12" xfId="2" applyNumberFormat="1" applyFont="1" applyBorder="1"/>
    <xf numFmtId="164" fontId="3" fillId="0" borderId="12" xfId="2" quotePrefix="1" applyNumberFormat="1" applyFont="1" applyBorder="1"/>
    <xf numFmtId="0" fontId="3" fillId="0" borderId="12" xfId="3" applyFont="1" applyBorder="1"/>
    <xf numFmtId="10" fontId="3" fillId="0" borderId="19" xfId="3" applyNumberFormat="1" applyFont="1" applyBorder="1"/>
    <xf numFmtId="0" fontId="4" fillId="2" borderId="10" xfId="0" applyFont="1" applyFill="1" applyBorder="1" applyAlignment="1">
      <alignment horizontal="center"/>
    </xf>
    <xf numFmtId="164" fontId="3" fillId="2" borderId="10" xfId="1" applyNumberFormat="1" applyFont="1" applyFill="1" applyBorder="1" applyAlignment="1">
      <alignment horizontal="center"/>
    </xf>
    <xf numFmtId="0" fontId="3" fillId="2" borderId="10" xfId="0" applyFont="1" applyFill="1" applyBorder="1" applyAlignment="1">
      <alignment horizontal="right"/>
    </xf>
    <xf numFmtId="10" fontId="3" fillId="2" borderId="10" xfId="4" applyNumberFormat="1" applyFont="1" applyFill="1" applyBorder="1" applyAlignment="1">
      <alignment horizontal="right"/>
    </xf>
    <xf numFmtId="10" fontId="3" fillId="0" borderId="10" xfId="4" applyNumberFormat="1" applyFont="1" applyFill="1" applyBorder="1" applyAlignment="1">
      <alignment horizontal="right"/>
    </xf>
    <xf numFmtId="0" fontId="0" fillId="3" borderId="6" xfId="0" applyFill="1" applyBorder="1" applyAlignment="1">
      <alignment horizontal="center"/>
    </xf>
    <xf numFmtId="0" fontId="0" fillId="3" borderId="2" xfId="0" applyFill="1" applyBorder="1"/>
    <xf numFmtId="3" fontId="3" fillId="0" borderId="10" xfId="0" applyNumberFormat="1" applyFont="1" applyBorder="1"/>
    <xf numFmtId="0" fontId="3" fillId="0" borderId="17" xfId="0" applyFont="1" applyBorder="1" applyAlignment="1">
      <alignment horizontal="right"/>
    </xf>
    <xf numFmtId="3" fontId="3" fillId="0" borderId="12" xfId="0" applyNumberFormat="1" applyFont="1" applyBorder="1"/>
    <xf numFmtId="10" fontId="3" fillId="0" borderId="12" xfId="0" applyNumberFormat="1" applyFont="1" applyBorder="1"/>
    <xf numFmtId="10" fontId="3" fillId="0" borderId="19" xfId="0" applyNumberFormat="1" applyFont="1" applyBorder="1"/>
    <xf numFmtId="0" fontId="4" fillId="0" borderId="23" xfId="0" applyFont="1" applyFill="1" applyBorder="1" applyAlignment="1">
      <alignment horizontal="center"/>
    </xf>
    <xf numFmtId="0" fontId="4" fillId="0" borderId="24" xfId="0" applyFont="1" applyFill="1" applyBorder="1" applyAlignment="1">
      <alignment horizontal="center"/>
    </xf>
    <xf numFmtId="0" fontId="4" fillId="0" borderId="10" xfId="0" applyFont="1" applyBorder="1" applyAlignment="1">
      <alignment horizontal="left"/>
    </xf>
    <xf numFmtId="0" fontId="3" fillId="0" borderId="10" xfId="0" applyFont="1" applyBorder="1" applyAlignment="1">
      <alignment horizontal="left"/>
    </xf>
    <xf numFmtId="0" fontId="3" fillId="0" borderId="12" xfId="0" applyFont="1" applyBorder="1" applyAlignment="1">
      <alignment horizontal="left"/>
    </xf>
    <xf numFmtId="164" fontId="3" fillId="0" borderId="12" xfId="1" applyNumberFormat="1" applyFont="1" applyBorder="1"/>
    <xf numFmtId="10" fontId="3" fillId="0" borderId="5" xfId="0" applyNumberFormat="1" applyFont="1" applyBorder="1" applyAlignment="1">
      <alignment vertical="top"/>
    </xf>
    <xf numFmtId="10" fontId="3" fillId="0" borderId="29" xfId="0" applyNumberFormat="1" applyFont="1" applyBorder="1" applyAlignment="1">
      <alignment vertical="top"/>
    </xf>
    <xf numFmtId="10" fontId="3" fillId="0" borderId="30" xfId="0" applyNumberFormat="1" applyFont="1" applyBorder="1" applyAlignment="1">
      <alignment vertical="top"/>
    </xf>
    <xf numFmtId="10" fontId="3" fillId="0" borderId="10" xfId="0" applyNumberFormat="1" applyFont="1" applyBorder="1" applyAlignment="1">
      <alignment vertical="top"/>
    </xf>
    <xf numFmtId="10" fontId="3" fillId="0" borderId="21" xfId="0" applyNumberFormat="1" applyFont="1" applyBorder="1" applyAlignment="1">
      <alignment vertical="top"/>
    </xf>
    <xf numFmtId="0" fontId="4" fillId="0" borderId="23" xfId="0" applyFont="1" applyBorder="1" applyAlignment="1">
      <alignment horizontal="left"/>
    </xf>
    <xf numFmtId="10" fontId="3" fillId="0" borderId="29" xfId="0" applyNumberFormat="1" applyFont="1" applyBorder="1"/>
    <xf numFmtId="10" fontId="3" fillId="0" borderId="5" xfId="3" applyNumberFormat="1" applyFont="1" applyBorder="1"/>
    <xf numFmtId="0" fontId="4" fillId="0" borderId="26" xfId="0" applyFont="1" applyBorder="1" applyAlignment="1">
      <alignment horizontal="left"/>
    </xf>
    <xf numFmtId="0" fontId="3" fillId="0" borderId="11" xfId="0" applyFont="1" applyBorder="1" applyAlignment="1">
      <alignment horizontal="left"/>
    </xf>
    <xf numFmtId="164" fontId="3" fillId="0" borderId="11" xfId="1" applyNumberFormat="1" applyFont="1" applyBorder="1"/>
    <xf numFmtId="164" fontId="3" fillId="0" borderId="15" xfId="1" applyNumberFormat="1" applyFont="1" applyBorder="1" applyAlignment="1">
      <alignment horizontal="center"/>
    </xf>
    <xf numFmtId="0" fontId="4" fillId="0" borderId="0" xfId="0" applyFont="1" applyBorder="1" applyAlignment="1">
      <alignment horizontal="left" vertical="top"/>
    </xf>
    <xf numFmtId="164" fontId="3" fillId="0" borderId="0" xfId="1" applyNumberFormat="1" applyFont="1" applyBorder="1" applyAlignment="1">
      <alignment horizontal="center" vertical="top"/>
    </xf>
    <xf numFmtId="164" fontId="3" fillId="0" borderId="11" xfId="0" applyNumberFormat="1" applyFont="1" applyBorder="1"/>
    <xf numFmtId="164" fontId="3" fillId="0" borderId="32" xfId="0" applyNumberFormat="1" applyFont="1" applyBorder="1"/>
    <xf numFmtId="0" fontId="4" fillId="0" borderId="33" xfId="0" applyFont="1" applyFill="1" applyBorder="1" applyAlignment="1">
      <alignment horizontal="center"/>
    </xf>
    <xf numFmtId="3" fontId="3" fillId="0" borderId="11" xfId="0" applyNumberFormat="1" applyFont="1" applyBorder="1"/>
    <xf numFmtId="10" fontId="3" fillId="0" borderId="11" xfId="0" applyNumberFormat="1" applyFont="1" applyBorder="1"/>
    <xf numFmtId="10" fontId="3" fillId="0" borderId="18" xfId="0" applyNumberFormat="1" applyFont="1" applyBorder="1"/>
    <xf numFmtId="0" fontId="4" fillId="0" borderId="33" xfId="3" applyFont="1" applyBorder="1" applyAlignment="1">
      <alignment horizontal="center"/>
    </xf>
    <xf numFmtId="164" fontId="3" fillId="0" borderId="11" xfId="2" applyNumberFormat="1" applyFont="1" applyBorder="1"/>
    <xf numFmtId="164" fontId="3" fillId="0" borderId="11" xfId="2" quotePrefix="1" applyNumberFormat="1" applyFont="1" applyBorder="1"/>
    <xf numFmtId="0" fontId="3" fillId="0" borderId="11" xfId="3" applyFont="1" applyBorder="1"/>
    <xf numFmtId="10" fontId="3" fillId="0" borderId="30" xfId="3" applyNumberFormat="1" applyFont="1" applyBorder="1"/>
    <xf numFmtId="0" fontId="2" fillId="3" borderId="3" xfId="0" applyFont="1" applyFill="1" applyBorder="1" applyAlignment="1">
      <alignment horizontal="center" vertical="top"/>
    </xf>
    <xf numFmtId="10" fontId="2" fillId="3" borderId="13" xfId="0" applyNumberFormat="1" applyFont="1" applyFill="1" applyBorder="1" applyAlignment="1">
      <alignment horizontal="center" vertical="top" wrapText="1"/>
    </xf>
    <xf numFmtId="0" fontId="2" fillId="3" borderId="16" xfId="0" applyFont="1" applyFill="1" applyBorder="1" applyAlignment="1">
      <alignment horizontal="center" vertical="top" wrapText="1"/>
    </xf>
    <xf numFmtId="0" fontId="4" fillId="0" borderId="21" xfId="0" applyFont="1" applyBorder="1" applyAlignment="1">
      <alignment horizontal="left" vertical="top"/>
    </xf>
    <xf numFmtId="164" fontId="3" fillId="0" borderId="21" xfId="1" applyNumberFormat="1" applyFont="1" applyBorder="1" applyAlignment="1">
      <alignment horizontal="center" vertical="top"/>
    </xf>
    <xf numFmtId="10" fontId="3" fillId="0" borderId="27" xfId="0" applyNumberFormat="1" applyFont="1" applyBorder="1" applyAlignment="1">
      <alignment vertical="top"/>
    </xf>
    <xf numFmtId="10" fontId="3" fillId="0" borderId="15" xfId="0" applyNumberFormat="1" applyFont="1" applyBorder="1" applyAlignment="1">
      <alignment vertical="top"/>
    </xf>
    <xf numFmtId="0" fontId="2" fillId="3" borderId="34" xfId="0" applyFont="1" applyFill="1" applyBorder="1" applyAlignment="1">
      <alignment horizontal="center" vertical="top" wrapText="1"/>
    </xf>
    <xf numFmtId="164" fontId="3" fillId="0" borderId="0" xfId="1" applyNumberFormat="1" applyFont="1" applyBorder="1" applyAlignment="1" applyProtection="1">
      <alignment horizontal="center" vertical="top"/>
      <protection locked="0"/>
    </xf>
    <xf numFmtId="164" fontId="0" fillId="0" borderId="0" xfId="1" applyNumberFormat="1" applyFont="1" applyBorder="1" applyAlignment="1">
      <alignment horizontal="center"/>
    </xf>
    <xf numFmtId="164" fontId="0" fillId="0" borderId="0" xfId="1" applyNumberFormat="1" applyFont="1" applyBorder="1"/>
    <xf numFmtId="164" fontId="0" fillId="0" borderId="0" xfId="0" applyNumberFormat="1" applyBorder="1"/>
    <xf numFmtId="164" fontId="3" fillId="0" borderId="35" xfId="1" applyNumberFormat="1" applyFont="1" applyBorder="1" applyAlignment="1">
      <alignment horizontal="center" vertical="top"/>
    </xf>
    <xf numFmtId="164" fontId="3" fillId="0" borderId="36" xfId="1" applyNumberFormat="1" applyFont="1" applyBorder="1" applyAlignment="1">
      <alignment horizontal="center" vertical="top"/>
    </xf>
    <xf numFmtId="164" fontId="3" fillId="0" borderId="20" xfId="1" applyNumberFormat="1" applyFont="1" applyBorder="1" applyAlignment="1">
      <alignment horizontal="center" vertical="top"/>
    </xf>
    <xf numFmtId="164" fontId="3" fillId="0" borderId="37" xfId="1" applyNumberFormat="1" applyFont="1" applyBorder="1" applyAlignment="1">
      <alignment horizontal="center" vertical="top"/>
    </xf>
    <xf numFmtId="0" fontId="2" fillId="3" borderId="38" xfId="0" applyFont="1" applyFill="1" applyBorder="1" applyAlignment="1">
      <alignment horizontal="center" vertical="top" wrapText="1"/>
    </xf>
    <xf numFmtId="0" fontId="2" fillId="3" borderId="31" xfId="0" applyFont="1" applyFill="1" applyBorder="1" applyAlignment="1">
      <alignment horizontal="center" vertical="top" wrapText="1"/>
    </xf>
    <xf numFmtId="0" fontId="2" fillId="3" borderId="4" xfId="0" applyFont="1" applyFill="1" applyBorder="1" applyAlignment="1">
      <alignment horizontal="center" vertical="top" wrapText="1"/>
    </xf>
    <xf numFmtId="0" fontId="10" fillId="3" borderId="31" xfId="0" applyFont="1" applyFill="1" applyBorder="1" applyAlignment="1">
      <alignment horizontal="center" vertical="top" wrapText="1"/>
    </xf>
    <xf numFmtId="0" fontId="10" fillId="3" borderId="39" xfId="0" applyFont="1" applyFill="1" applyBorder="1" applyAlignment="1">
      <alignment horizontal="center" vertical="top" wrapText="1"/>
    </xf>
    <xf numFmtId="164" fontId="3" fillId="0" borderId="9" xfId="1" applyNumberFormat="1" applyFont="1" applyBorder="1" applyAlignment="1">
      <alignment horizontal="center" vertical="top"/>
    </xf>
    <xf numFmtId="164" fontId="3" fillId="0" borderId="40" xfId="1" applyNumberFormat="1" applyFont="1" applyBorder="1" applyAlignment="1">
      <alignment horizontal="center" vertical="top"/>
    </xf>
    <xf numFmtId="0" fontId="10" fillId="3" borderId="38" xfId="0" applyFont="1" applyFill="1" applyBorder="1" applyAlignment="1">
      <alignment horizontal="center" vertical="top" wrapText="1"/>
    </xf>
    <xf numFmtId="10" fontId="2" fillId="3" borderId="31" xfId="0" applyNumberFormat="1" applyFont="1" applyFill="1" applyBorder="1" applyAlignment="1">
      <alignment horizontal="center" vertical="top" wrapText="1"/>
    </xf>
    <xf numFmtId="10" fontId="2" fillId="3" borderId="41" xfId="0" applyNumberFormat="1" applyFont="1" applyFill="1" applyBorder="1" applyAlignment="1">
      <alignment horizontal="center" vertical="top" wrapText="1"/>
    </xf>
    <xf numFmtId="164" fontId="3" fillId="0" borderId="19" xfId="1" applyNumberFormat="1" applyFont="1" applyBorder="1" applyAlignment="1">
      <alignment horizontal="center"/>
    </xf>
    <xf numFmtId="164" fontId="3" fillId="0" borderId="29" xfId="1" applyNumberFormat="1" applyFont="1" applyBorder="1" applyAlignment="1">
      <alignment horizontal="center"/>
    </xf>
    <xf numFmtId="0" fontId="4" fillId="0" borderId="43" xfId="0" applyFont="1" applyBorder="1" applyAlignment="1">
      <alignment horizontal="center"/>
    </xf>
    <xf numFmtId="164" fontId="3" fillId="0" borderId="21" xfId="1" applyNumberFormat="1" applyFont="1" applyBorder="1"/>
    <xf numFmtId="0" fontId="3" fillId="0" borderId="21" xfId="0" applyFont="1" applyBorder="1"/>
    <xf numFmtId="0" fontId="9" fillId="0" borderId="0" xfId="0" applyFont="1" applyBorder="1"/>
    <xf numFmtId="0" fontId="3" fillId="0" borderId="20" xfId="0" applyFont="1" applyBorder="1"/>
    <xf numFmtId="164" fontId="3" fillId="0" borderId="36" xfId="1" applyNumberFormat="1" applyFont="1" applyBorder="1"/>
    <xf numFmtId="0" fontId="3" fillId="2" borderId="17" xfId="0" applyFont="1" applyFill="1" applyBorder="1" applyAlignment="1">
      <alignment horizontal="right"/>
    </xf>
    <xf numFmtId="10" fontId="3" fillId="2" borderId="17" xfId="4" applyNumberFormat="1" applyFont="1" applyFill="1" applyBorder="1" applyAlignment="1">
      <alignment horizontal="right"/>
    </xf>
    <xf numFmtId="10" fontId="3" fillId="0" borderId="17" xfId="4" applyNumberFormat="1" applyFont="1" applyFill="1" applyBorder="1" applyAlignment="1">
      <alignment horizontal="right"/>
    </xf>
    <xf numFmtId="0" fontId="0" fillId="0" borderId="15" xfId="0" applyBorder="1"/>
    <xf numFmtId="0" fontId="4" fillId="0" borderId="21" xfId="0" applyFont="1" applyBorder="1" applyAlignment="1">
      <alignment horizontal="left"/>
    </xf>
    <xf numFmtId="0" fontId="4" fillId="0" borderId="20" xfId="0" applyFont="1" applyBorder="1" applyAlignment="1">
      <alignment horizontal="left"/>
    </xf>
    <xf numFmtId="164" fontId="3" fillId="0" borderId="17" xfId="1" applyNumberFormat="1" applyFont="1" applyBorder="1" applyAlignment="1">
      <alignment horizontal="center"/>
    </xf>
    <xf numFmtId="0" fontId="4" fillId="0" borderId="45" xfId="3" applyFont="1" applyBorder="1" applyAlignment="1">
      <alignment horizontal="center"/>
    </xf>
    <xf numFmtId="164" fontId="3" fillId="0" borderId="47" xfId="2" applyNumberFormat="1" applyFont="1" applyBorder="1"/>
    <xf numFmtId="10" fontId="3" fillId="0" borderId="25" xfId="3" applyNumberFormat="1" applyFont="1" applyBorder="1"/>
    <xf numFmtId="10" fontId="3" fillId="0" borderId="41" xfId="3" applyNumberFormat="1" applyFont="1" applyBorder="1"/>
    <xf numFmtId="0" fontId="4" fillId="0" borderId="21" xfId="0" applyFont="1" applyFill="1" applyBorder="1" applyAlignment="1">
      <alignment horizontal="center"/>
    </xf>
    <xf numFmtId="164" fontId="3" fillId="0" borderId="21" xfId="1" applyNumberFormat="1" applyFont="1" applyFill="1" applyBorder="1" applyAlignment="1">
      <alignment horizontal="center"/>
    </xf>
    <xf numFmtId="164" fontId="3" fillId="0" borderId="21" xfId="1" applyNumberFormat="1" applyFont="1" applyFill="1" applyBorder="1" applyAlignment="1">
      <alignment horizontal="right"/>
    </xf>
    <xf numFmtId="164" fontId="11" fillId="0" borderId="7" xfId="0" applyNumberFormat="1" applyFont="1" applyBorder="1" applyAlignment="1">
      <alignment horizontal="center"/>
    </xf>
    <xf numFmtId="164" fontId="3" fillId="0" borderId="12" xfId="1" applyNumberFormat="1" applyFont="1" applyFill="1" applyBorder="1" applyAlignment="1">
      <alignment horizontal="center"/>
    </xf>
    <xf numFmtId="164" fontId="3" fillId="0" borderId="48" xfId="1" applyNumberFormat="1" applyFont="1" applyBorder="1" applyAlignment="1">
      <alignment horizontal="center" vertical="top"/>
    </xf>
    <xf numFmtId="164" fontId="3" fillId="0" borderId="27" xfId="1" applyNumberFormat="1" applyFont="1" applyBorder="1" applyAlignment="1">
      <alignment horizontal="center" vertical="top"/>
    </xf>
    <xf numFmtId="0" fontId="4" fillId="0" borderId="27" xfId="0" applyFont="1" applyBorder="1" applyAlignment="1">
      <alignment horizontal="left" vertical="top"/>
    </xf>
    <xf numFmtId="164" fontId="3" fillId="0" borderId="46" xfId="1" applyNumberFormat="1" applyFont="1" applyBorder="1" applyAlignment="1">
      <alignment horizontal="center" vertical="top"/>
    </xf>
    <xf numFmtId="164" fontId="3" fillId="0" borderId="22" xfId="1" applyNumberFormat="1" applyFont="1" applyBorder="1" applyAlignment="1">
      <alignment horizontal="center" vertical="top"/>
    </xf>
    <xf numFmtId="164" fontId="3" fillId="0" borderId="12" xfId="1" applyNumberFormat="1" applyFont="1" applyBorder="1" applyAlignment="1">
      <alignment horizontal="center" vertical="top"/>
    </xf>
    <xf numFmtId="164" fontId="3" fillId="0" borderId="47" xfId="1" applyNumberFormat="1" applyFont="1" applyBorder="1" applyAlignment="1">
      <alignment horizontal="center" vertical="top"/>
    </xf>
    <xf numFmtId="10" fontId="3" fillId="0" borderId="46" xfId="0" applyNumberFormat="1" applyFont="1" applyBorder="1" applyAlignment="1">
      <alignment vertical="top"/>
    </xf>
    <xf numFmtId="10" fontId="3" fillId="0" borderId="49" xfId="0" applyNumberFormat="1" applyFont="1" applyBorder="1" applyAlignment="1">
      <alignment vertical="top"/>
    </xf>
    <xf numFmtId="0" fontId="4" fillId="0" borderId="47" xfId="0" applyFont="1" applyBorder="1" applyAlignment="1">
      <alignment horizontal="left" vertical="top"/>
    </xf>
    <xf numFmtId="0" fontId="4" fillId="0" borderId="12" xfId="0" applyFont="1" applyBorder="1" applyAlignment="1">
      <alignment horizontal="left" vertical="top"/>
    </xf>
    <xf numFmtId="0" fontId="4" fillId="0" borderId="12" xfId="0" applyFont="1" applyBorder="1" applyAlignment="1">
      <alignment horizontal="left"/>
    </xf>
    <xf numFmtId="10" fontId="3" fillId="0" borderId="12" xfId="4" applyNumberFormat="1" applyFont="1" applyFill="1" applyBorder="1" applyAlignment="1">
      <alignment horizontal="right"/>
    </xf>
    <xf numFmtId="10" fontId="3" fillId="0" borderId="19" xfId="4" applyNumberFormat="1" applyFont="1" applyFill="1" applyBorder="1" applyAlignment="1">
      <alignment horizontal="right"/>
    </xf>
    <xf numFmtId="0" fontId="3" fillId="0" borderId="18" xfId="1" applyNumberFormat="1" applyFont="1" applyFill="1" applyBorder="1" applyAlignment="1">
      <alignment horizontal="right"/>
    </xf>
    <xf numFmtId="0" fontId="3" fillId="0" borderId="17" xfId="1" applyNumberFormat="1" applyFont="1" applyFill="1" applyBorder="1" applyAlignment="1">
      <alignment horizontal="right"/>
    </xf>
    <xf numFmtId="0" fontId="3" fillId="0" borderId="42" xfId="1" applyNumberFormat="1" applyFont="1" applyFill="1" applyBorder="1" applyAlignment="1">
      <alignment horizontal="right"/>
    </xf>
    <xf numFmtId="10" fontId="3" fillId="0" borderId="18" xfId="4" applyNumberFormat="1" applyFont="1" applyBorder="1" applyAlignment="1">
      <alignment horizontal="right"/>
    </xf>
    <xf numFmtId="0" fontId="4" fillId="0" borderId="21" xfId="0" applyFont="1" applyBorder="1" applyAlignment="1">
      <alignment horizontal="center"/>
    </xf>
    <xf numFmtId="164" fontId="3" fillId="0" borderId="21" xfId="1" applyNumberFormat="1" applyFont="1" applyBorder="1" applyAlignment="1">
      <alignment horizontal="center"/>
    </xf>
    <xf numFmtId="164" fontId="3" fillId="0" borderId="37" xfId="1" applyNumberFormat="1" applyFont="1" applyBorder="1" applyAlignment="1">
      <alignment horizontal="right"/>
    </xf>
    <xf numFmtId="164" fontId="3" fillId="0" borderId="42" xfId="1" applyNumberFormat="1" applyFont="1" applyFill="1" applyBorder="1" applyAlignment="1">
      <alignment horizontal="right"/>
    </xf>
    <xf numFmtId="0" fontId="4" fillId="0" borderId="53" xfId="0" applyFont="1" applyFill="1" applyBorder="1" applyAlignment="1">
      <alignment horizontal="center"/>
    </xf>
    <xf numFmtId="164" fontId="3" fillId="0" borderId="53" xfId="0" applyNumberFormat="1" applyFont="1" applyBorder="1"/>
    <xf numFmtId="10" fontId="3" fillId="0" borderId="53" xfId="4" applyNumberFormat="1" applyFont="1" applyBorder="1" applyAlignment="1">
      <alignment horizontal="right"/>
    </xf>
    <xf numFmtId="0" fontId="4" fillId="0" borderId="54" xfId="0" applyFont="1" applyFill="1" applyBorder="1" applyAlignment="1">
      <alignment horizontal="center"/>
    </xf>
    <xf numFmtId="10" fontId="3" fillId="0" borderId="25" xfId="4" applyNumberFormat="1" applyFont="1" applyBorder="1" applyAlignment="1">
      <alignment horizontal="right"/>
    </xf>
    <xf numFmtId="10" fontId="3" fillId="0" borderId="5" xfId="4" applyNumberFormat="1" applyFont="1" applyBorder="1" applyAlignment="1">
      <alignment horizontal="right"/>
    </xf>
    <xf numFmtId="10" fontId="3" fillId="0" borderId="28" xfId="4" applyNumberFormat="1" applyFont="1" applyBorder="1" applyAlignment="1">
      <alignment horizontal="right"/>
    </xf>
    <xf numFmtId="10" fontId="3" fillId="0" borderId="29" xfId="4" applyNumberFormat="1" applyFont="1" applyBorder="1" applyAlignment="1">
      <alignment horizontal="right"/>
    </xf>
    <xf numFmtId="0" fontId="4" fillId="0" borderId="35" xfId="0" applyFont="1" applyFill="1" applyBorder="1" applyAlignment="1">
      <alignment horizontal="center"/>
    </xf>
    <xf numFmtId="164" fontId="3" fillId="0" borderId="21" xfId="0" applyNumberFormat="1" applyFont="1" applyBorder="1"/>
    <xf numFmtId="10" fontId="3" fillId="0" borderId="21" xfId="4" applyNumberFormat="1" applyFont="1" applyBorder="1" applyAlignment="1">
      <alignment horizontal="right"/>
    </xf>
    <xf numFmtId="0" fontId="4" fillId="0" borderId="36" xfId="0" applyFont="1" applyFill="1" applyBorder="1" applyAlignment="1">
      <alignment horizontal="center"/>
    </xf>
    <xf numFmtId="164" fontId="3" fillId="0" borderId="55" xfId="0" applyNumberFormat="1" applyFont="1" applyBorder="1"/>
    <xf numFmtId="164" fontId="3" fillId="0" borderId="54" xfId="1" applyNumberFormat="1" applyFont="1" applyFill="1" applyBorder="1" applyAlignment="1">
      <alignment horizontal="center"/>
    </xf>
    <xf numFmtId="164" fontId="3" fillId="0" borderId="53" xfId="1" applyNumberFormat="1" applyFont="1" applyFill="1" applyBorder="1" applyAlignment="1">
      <alignment horizontal="right"/>
    </xf>
    <xf numFmtId="164" fontId="3" fillId="0" borderId="53" xfId="1" applyNumberFormat="1" applyFont="1" applyFill="1" applyBorder="1" applyAlignment="1">
      <alignment horizontal="center"/>
    </xf>
    <xf numFmtId="0" fontId="3" fillId="0" borderId="52" xfId="1" applyNumberFormat="1" applyFont="1" applyFill="1" applyBorder="1" applyAlignment="1">
      <alignment horizontal="right"/>
    </xf>
    <xf numFmtId="164" fontId="3" fillId="0" borderId="36" xfId="1" applyNumberFormat="1" applyFont="1" applyFill="1" applyBorder="1" applyAlignment="1">
      <alignment horizontal="center"/>
    </xf>
    <xf numFmtId="0" fontId="2" fillId="0" borderId="0" xfId="0" applyFont="1" applyAlignment="1">
      <alignment horizontal="center"/>
    </xf>
    <xf numFmtId="0" fontId="3" fillId="0" borderId="0" xfId="0" applyFont="1" applyBorder="1" applyAlignment="1">
      <alignment horizontal="center"/>
    </xf>
    <xf numFmtId="0" fontId="3" fillId="0" borderId="0" xfId="0" applyFont="1" applyAlignment="1">
      <alignment horizontal="left" vertical="top" wrapText="1"/>
    </xf>
    <xf numFmtId="0" fontId="2" fillId="3" borderId="3" xfId="0" applyFont="1" applyFill="1" applyBorder="1" applyAlignment="1">
      <alignment horizontal="center" vertical="top" wrapText="1"/>
    </xf>
    <xf numFmtId="0" fontId="6" fillId="0" borderId="13" xfId="0" applyFont="1" applyBorder="1" applyAlignment="1">
      <alignment vertical="top" wrapText="1"/>
    </xf>
    <xf numFmtId="0" fontId="2" fillId="0" borderId="13" xfId="0" applyFont="1" applyBorder="1" applyAlignment="1">
      <alignment horizontal="center" vertical="top" wrapText="1"/>
    </xf>
    <xf numFmtId="0" fontId="2" fillId="0" borderId="3" xfId="0" applyFont="1" applyBorder="1" applyAlignment="1">
      <alignment horizontal="center" vertical="top" wrapText="1"/>
    </xf>
    <xf numFmtId="0" fontId="2" fillId="0" borderId="13" xfId="0" applyFont="1" applyBorder="1" applyAlignment="1">
      <alignment vertical="top" wrapText="1"/>
    </xf>
    <xf numFmtId="10" fontId="2" fillId="3" borderId="3" xfId="0" applyNumberFormat="1" applyFont="1" applyFill="1" applyBorder="1" applyAlignment="1">
      <alignment horizontal="center" vertical="top" wrapText="1"/>
    </xf>
    <xf numFmtId="0" fontId="6" fillId="0" borderId="13" xfId="0" applyFont="1" applyBorder="1" applyAlignment="1">
      <alignment horizontal="center" vertical="top" wrapText="1"/>
    </xf>
    <xf numFmtId="0" fontId="2" fillId="3" borderId="3" xfId="0" applyFont="1" applyFill="1" applyBorder="1" applyAlignment="1">
      <alignment horizontal="center" vertical="top"/>
    </xf>
    <xf numFmtId="0" fontId="2" fillId="3" borderId="6" xfId="0" applyFont="1" applyFill="1" applyBorder="1" applyAlignment="1">
      <alignment horizontal="center" vertical="top"/>
    </xf>
    <xf numFmtId="0" fontId="2" fillId="3" borderId="14" xfId="0" applyFont="1" applyFill="1" applyBorder="1" applyAlignment="1">
      <alignment horizontal="center" vertical="top" wrapText="1"/>
    </xf>
    <xf numFmtId="0" fontId="2" fillId="3" borderId="15" xfId="0" applyFont="1" applyFill="1" applyBorder="1" applyAlignment="1">
      <alignment horizontal="center" vertical="top" wrapText="1"/>
    </xf>
    <xf numFmtId="0" fontId="2" fillId="3" borderId="6" xfId="0" applyFont="1" applyFill="1" applyBorder="1" applyAlignment="1">
      <alignment horizontal="center" vertical="top" wrapText="1"/>
    </xf>
    <xf numFmtId="0" fontId="2" fillId="0" borderId="0" xfId="0" applyFont="1" applyFill="1" applyBorder="1" applyAlignment="1">
      <alignment horizontal="center"/>
    </xf>
    <xf numFmtId="0" fontId="2" fillId="0" borderId="0" xfId="0" applyFont="1" applyFill="1" applyAlignment="1">
      <alignment horizontal="center"/>
    </xf>
    <xf numFmtId="0" fontId="2" fillId="2" borderId="44" xfId="0" applyFont="1" applyFill="1" applyBorder="1" applyAlignment="1">
      <alignment horizontal="center"/>
    </xf>
    <xf numFmtId="0" fontId="2" fillId="2" borderId="14" xfId="0" applyFont="1" applyFill="1" applyBorder="1" applyAlignment="1">
      <alignment horizontal="center"/>
    </xf>
    <xf numFmtId="0" fontId="2" fillId="2" borderId="0" xfId="0" applyFont="1" applyFill="1" applyBorder="1" applyAlignment="1">
      <alignment horizontal="center"/>
    </xf>
    <xf numFmtId="0" fontId="2" fillId="0" borderId="0" xfId="0" applyFont="1" applyBorder="1" applyAlignment="1">
      <alignment horizontal="center"/>
    </xf>
    <xf numFmtId="0" fontId="3" fillId="0" borderId="0" xfId="0" applyFont="1" applyFill="1" applyBorder="1" applyAlignment="1">
      <alignment horizontal="left"/>
    </xf>
    <xf numFmtId="0" fontId="3" fillId="0" borderId="0" xfId="0" applyFont="1" applyBorder="1" applyAlignment="1">
      <alignment horizontal="left"/>
    </xf>
    <xf numFmtId="0" fontId="2" fillId="3" borderId="50" xfId="0" applyFont="1" applyFill="1" applyBorder="1" applyAlignment="1">
      <alignment horizontal="center" vertical="top" wrapText="1"/>
    </xf>
    <xf numFmtId="0" fontId="6" fillId="0" borderId="6" xfId="0" applyFont="1" applyBorder="1" applyAlignment="1">
      <alignment horizontal="center" vertical="top" wrapText="1"/>
    </xf>
    <xf numFmtId="0" fontId="6" fillId="0" borderId="51" xfId="0" applyFont="1" applyBorder="1" applyAlignment="1">
      <alignment horizontal="center" vertical="top" wrapText="1"/>
    </xf>
    <xf numFmtId="0" fontId="6" fillId="0" borderId="6" xfId="0" applyFont="1" applyBorder="1" applyAlignment="1">
      <alignment horizontal="center" vertical="top"/>
    </xf>
    <xf numFmtId="0" fontId="6" fillId="0" borderId="51" xfId="0" applyFont="1" applyBorder="1" applyAlignment="1">
      <alignment horizontal="center" vertical="top"/>
    </xf>
    <xf numFmtId="0" fontId="6" fillId="0" borderId="6" xfId="0" applyFont="1" applyBorder="1" applyAlignment="1">
      <alignment vertical="top" wrapText="1"/>
    </xf>
    <xf numFmtId="0" fontId="6" fillId="0" borderId="51" xfId="0" applyFont="1" applyBorder="1" applyAlignment="1">
      <alignment vertical="top" wrapText="1"/>
    </xf>
    <xf numFmtId="0" fontId="6" fillId="0" borderId="0" xfId="0" applyFont="1" applyAlignment="1">
      <alignment horizontal="center"/>
    </xf>
    <xf numFmtId="0" fontId="6" fillId="0" borderId="0" xfId="0" applyFont="1" applyAlignment="1"/>
    <xf numFmtId="0" fontId="2" fillId="0" borderId="1" xfId="0" applyFont="1" applyBorder="1" applyAlignment="1">
      <alignment horizontal="center"/>
    </xf>
    <xf numFmtId="0" fontId="0" fillId="0" borderId="1" xfId="0" applyBorder="1" applyAlignment="1"/>
    <xf numFmtId="0" fontId="2" fillId="3" borderId="11" xfId="0" applyFont="1" applyFill="1" applyBorder="1" applyAlignment="1">
      <alignment horizontal="center" vertical="top" wrapText="1"/>
    </xf>
    <xf numFmtId="0" fontId="2" fillId="3" borderId="27" xfId="0" applyFont="1" applyFill="1" applyBorder="1" applyAlignment="1">
      <alignment horizontal="center" vertical="top" wrapText="1"/>
    </xf>
    <xf numFmtId="0" fontId="6" fillId="0" borderId="27" xfId="0" applyFont="1" applyBorder="1" applyAlignment="1">
      <alignment horizontal="center" vertical="top" wrapText="1"/>
    </xf>
    <xf numFmtId="0" fontId="7" fillId="0" borderId="0" xfId="0" applyFont="1" applyAlignment="1">
      <alignment horizontal="center"/>
    </xf>
    <xf numFmtId="0" fontId="3" fillId="0" borderId="0" xfId="0" applyFont="1" applyAlignment="1">
      <alignment horizontal="center" vertical="top"/>
    </xf>
    <xf numFmtId="0" fontId="4" fillId="0" borderId="0" xfId="0" applyFont="1" applyAlignment="1">
      <alignment horizontal="center" vertical="top"/>
    </xf>
    <xf numFmtId="0" fontId="2" fillId="3" borderId="18" xfId="0" applyFont="1" applyFill="1" applyBorder="1" applyAlignment="1">
      <alignment horizontal="center" vertical="top" wrapText="1"/>
    </xf>
    <xf numFmtId="0" fontId="2" fillId="3" borderId="28" xfId="0" applyFont="1" applyFill="1" applyBorder="1" applyAlignment="1">
      <alignment horizontal="center" vertical="top" wrapText="1"/>
    </xf>
    <xf numFmtId="0" fontId="6" fillId="0" borderId="42" xfId="0" applyFont="1" applyBorder="1" applyAlignment="1">
      <alignment horizontal="center" vertical="top" wrapText="1"/>
    </xf>
    <xf numFmtId="0" fontId="2" fillId="3" borderId="11" xfId="0" applyFont="1" applyFill="1" applyBorder="1" applyAlignment="1">
      <alignment vertical="top" wrapText="1"/>
    </xf>
    <xf numFmtId="0" fontId="2" fillId="3" borderId="27" xfId="0" applyFont="1" applyFill="1" applyBorder="1" applyAlignment="1">
      <alignment vertical="top" wrapText="1"/>
    </xf>
    <xf numFmtId="0" fontId="6" fillId="0" borderId="27" xfId="0" applyFont="1" applyBorder="1" applyAlignment="1">
      <alignment vertical="top" wrapText="1"/>
    </xf>
    <xf numFmtId="0" fontId="2" fillId="4" borderId="11" xfId="0" applyFont="1" applyFill="1" applyBorder="1" applyAlignment="1">
      <alignment horizontal="center" vertical="top" wrapText="1"/>
    </xf>
    <xf numFmtId="0" fontId="2" fillId="4" borderId="27" xfId="0" applyFont="1" applyFill="1" applyBorder="1" applyAlignment="1">
      <alignment horizontal="center" vertical="top" wrapText="1"/>
    </xf>
  </cellXfs>
  <cellStyles count="6">
    <cellStyle name="Comma" xfId="1" builtinId="3"/>
    <cellStyle name="Comma 2" xfId="2" xr:uid="{00000000-0005-0000-0000-000001000000}"/>
    <cellStyle name="Normal" xfId="0" builtinId="0"/>
    <cellStyle name="Normal 2" xfId="3" xr:uid="{00000000-0005-0000-0000-000003000000}"/>
    <cellStyle name="Percent" xfId="4" builtinId="5"/>
    <cellStyle name="Percent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C103"/>
  <sheetViews>
    <sheetView workbookViewId="0">
      <pane ySplit="6" topLeftCell="A87" activePane="bottomLeft" state="frozen"/>
      <selection pane="bottomLeft" activeCell="I91" sqref="I91"/>
    </sheetView>
  </sheetViews>
  <sheetFormatPr defaultColWidth="9.7265625" defaultRowHeight="12.5" x14ac:dyDescent="0.25"/>
  <cols>
    <col min="1" max="1" width="7.453125" customWidth="1"/>
    <col min="2" max="2" width="14" customWidth="1"/>
    <col min="3" max="3" width="7.81640625" customWidth="1"/>
    <col min="4" max="4" width="11.1796875" customWidth="1"/>
    <col min="5" max="5" width="9.1796875" customWidth="1"/>
    <col min="6" max="6" width="9.7265625" customWidth="1"/>
    <col min="7" max="7" width="4" customWidth="1"/>
    <col min="8" max="8" width="9.7265625" customWidth="1"/>
    <col min="9" max="9" width="7.1796875" style="4" customWidth="1"/>
    <col min="10" max="10" width="3.453125" style="4" customWidth="1"/>
    <col min="11" max="11" width="15.81640625" style="4" customWidth="1"/>
    <col min="12" max="12" width="13.54296875" customWidth="1"/>
    <col min="13" max="13" width="6.26953125" style="7" customWidth="1"/>
  </cols>
  <sheetData>
    <row r="1" spans="1:55" ht="13.5" customHeight="1" x14ac:dyDescent="0.3">
      <c r="A1" s="232" t="s">
        <v>88</v>
      </c>
      <c r="B1" s="232"/>
      <c r="C1" s="232"/>
      <c r="D1" s="232"/>
      <c r="E1" s="232"/>
      <c r="F1" s="232"/>
      <c r="G1" s="232"/>
      <c r="H1" s="232"/>
      <c r="I1" s="232"/>
      <c r="J1" s="232"/>
      <c r="K1" s="232"/>
      <c r="L1" s="232"/>
      <c r="M1" s="8"/>
    </row>
    <row r="2" spans="1:55" ht="13.5" customHeight="1" x14ac:dyDescent="0.3">
      <c r="A2" s="232" t="s">
        <v>91</v>
      </c>
      <c r="B2" s="232"/>
      <c r="C2" s="232"/>
      <c r="D2" s="232"/>
      <c r="E2" s="232"/>
      <c r="F2" s="232"/>
      <c r="G2" s="232"/>
      <c r="H2" s="232"/>
      <c r="I2" s="232"/>
      <c r="J2" s="232"/>
      <c r="K2" s="232"/>
      <c r="L2" s="232"/>
      <c r="M2" s="8"/>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row>
    <row r="3" spans="1:55" ht="13.5" customHeight="1" x14ac:dyDescent="0.3">
      <c r="A3" s="233" t="s">
        <v>27</v>
      </c>
      <c r="B3" s="233"/>
      <c r="C3" s="233"/>
      <c r="D3" s="233"/>
      <c r="E3" s="233"/>
      <c r="F3" s="233"/>
      <c r="G3" s="233"/>
      <c r="H3" s="233"/>
      <c r="I3" s="233"/>
      <c r="J3" s="233"/>
      <c r="K3" s="233"/>
      <c r="L3" s="233"/>
      <c r="M3" s="8"/>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row>
    <row r="4" spans="1:55" ht="13.5" customHeight="1" thickBot="1" x14ac:dyDescent="0.3">
      <c r="A4" s="4"/>
      <c r="B4" s="4"/>
      <c r="C4" s="4"/>
      <c r="D4" s="4"/>
      <c r="E4" s="4"/>
      <c r="F4" s="4"/>
      <c r="G4" s="4"/>
      <c r="H4" s="4"/>
      <c r="L4" s="4"/>
      <c r="M4" s="8"/>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row>
    <row r="5" spans="1:55" s="10" customFormat="1" ht="13.5" customHeight="1" x14ac:dyDescent="0.25">
      <c r="A5" s="235" t="s">
        <v>40</v>
      </c>
      <c r="B5" s="235" t="s">
        <v>42</v>
      </c>
      <c r="C5" s="235" t="s">
        <v>17</v>
      </c>
      <c r="D5" s="235" t="s">
        <v>43</v>
      </c>
      <c r="E5" s="235" t="s">
        <v>18</v>
      </c>
      <c r="F5" s="235" t="s">
        <v>19</v>
      </c>
      <c r="G5" s="235"/>
      <c r="H5" s="235" t="s">
        <v>44</v>
      </c>
      <c r="I5" s="235" t="s">
        <v>0</v>
      </c>
      <c r="J5" s="238"/>
      <c r="K5" s="31" t="s">
        <v>45</v>
      </c>
      <c r="L5" s="240" t="s">
        <v>46</v>
      </c>
      <c r="M5" s="9"/>
    </row>
    <row r="6" spans="1:55" s="4" customFormat="1" ht="26.5" thickBot="1" x14ac:dyDescent="0.3">
      <c r="A6" s="236"/>
      <c r="B6" s="237"/>
      <c r="C6" s="237"/>
      <c r="D6" s="237"/>
      <c r="E6" s="237"/>
      <c r="F6" s="237"/>
      <c r="G6" s="237"/>
      <c r="H6" s="237"/>
      <c r="I6" s="239"/>
      <c r="J6" s="239"/>
      <c r="K6" s="143" t="s">
        <v>35</v>
      </c>
      <c r="L6" s="241"/>
      <c r="M6" s="8"/>
    </row>
    <row r="7" spans="1:55" s="4" customFormat="1" ht="13.5" customHeight="1" x14ac:dyDescent="0.3">
      <c r="A7" s="170">
        <v>1936</v>
      </c>
      <c r="B7" s="171"/>
      <c r="C7" s="171"/>
      <c r="D7" s="171"/>
      <c r="E7" s="171"/>
      <c r="F7" s="171"/>
      <c r="G7" s="171"/>
      <c r="H7" s="171"/>
      <c r="I7" s="171">
        <v>2620</v>
      </c>
      <c r="J7" s="171" t="s">
        <v>11</v>
      </c>
      <c r="K7" s="172"/>
      <c r="L7" s="123"/>
      <c r="M7" s="8"/>
    </row>
    <row r="8" spans="1:55" s="4" customFormat="1" ht="13.5" customHeight="1" x14ac:dyDescent="0.3">
      <c r="A8" s="92">
        <v>1937</v>
      </c>
      <c r="B8" s="84"/>
      <c r="C8" s="84"/>
      <c r="D8" s="84"/>
      <c r="E8" s="84"/>
      <c r="F8" s="84"/>
      <c r="G8" s="84"/>
      <c r="H8" s="84"/>
      <c r="I8" s="84">
        <v>3450</v>
      </c>
      <c r="J8" s="84"/>
      <c r="K8" s="86"/>
      <c r="L8" s="30">
        <f>SUM(I8-I7)/I7</f>
        <v>0.31679389312977096</v>
      </c>
      <c r="M8" s="8"/>
    </row>
    <row r="9" spans="1:55" s="4" customFormat="1" ht="13.5" customHeight="1" x14ac:dyDescent="0.3">
      <c r="A9" s="92">
        <v>1938</v>
      </c>
      <c r="B9" s="84"/>
      <c r="C9" s="84"/>
      <c r="D9" s="84"/>
      <c r="E9" s="84"/>
      <c r="F9" s="84"/>
      <c r="G9" s="84"/>
      <c r="H9" s="84"/>
      <c r="I9" s="84">
        <v>3194</v>
      </c>
      <c r="J9" s="84"/>
      <c r="K9" s="86"/>
      <c r="L9" s="30">
        <f t="shared" ref="L9:L46" si="0">SUM(I9-I8)/I8</f>
        <v>-7.4202898550724636E-2</v>
      </c>
      <c r="M9" s="8"/>
    </row>
    <row r="10" spans="1:55" s="4" customFormat="1" ht="13.5" customHeight="1" x14ac:dyDescent="0.3">
      <c r="A10" s="92">
        <v>1939</v>
      </c>
      <c r="B10" s="84"/>
      <c r="C10" s="84"/>
      <c r="D10" s="84"/>
      <c r="E10" s="84"/>
      <c r="F10" s="84"/>
      <c r="G10" s="84"/>
      <c r="H10" s="84"/>
      <c r="I10" s="84">
        <v>5007</v>
      </c>
      <c r="J10" s="84"/>
      <c r="K10" s="86"/>
      <c r="L10" s="30">
        <f t="shared" si="0"/>
        <v>0.56762680025046963</v>
      </c>
      <c r="M10" s="8"/>
    </row>
    <row r="11" spans="1:55" s="4" customFormat="1" ht="13.5" customHeight="1" x14ac:dyDescent="0.3">
      <c r="A11" s="92">
        <v>1940</v>
      </c>
      <c r="B11" s="84"/>
      <c r="C11" s="84"/>
      <c r="D11" s="84"/>
      <c r="E11" s="84"/>
      <c r="F11" s="84"/>
      <c r="G11" s="84"/>
      <c r="H11" s="84"/>
      <c r="I11" s="84">
        <v>5307</v>
      </c>
      <c r="J11" s="84"/>
      <c r="K11" s="86"/>
      <c r="L11" s="30">
        <f t="shared" si="0"/>
        <v>5.9916117435590173E-2</v>
      </c>
      <c r="M11" s="8"/>
    </row>
    <row r="12" spans="1:55" s="4" customFormat="1" ht="13.5" customHeight="1" x14ac:dyDescent="0.3">
      <c r="A12" s="92">
        <v>1941</v>
      </c>
      <c r="B12" s="84"/>
      <c r="C12" s="84"/>
      <c r="D12" s="84"/>
      <c r="E12" s="84"/>
      <c r="F12" s="84"/>
      <c r="G12" s="84"/>
      <c r="H12" s="84"/>
      <c r="I12" s="84">
        <v>6877</v>
      </c>
      <c r="J12" s="84"/>
      <c r="K12" s="86"/>
      <c r="L12" s="30">
        <f t="shared" si="0"/>
        <v>0.29583568871302052</v>
      </c>
      <c r="M12" s="8"/>
    </row>
    <row r="13" spans="1:55" s="4" customFormat="1" ht="13.5" customHeight="1" x14ac:dyDescent="0.3">
      <c r="A13" s="92">
        <v>1942</v>
      </c>
      <c r="B13" s="84"/>
      <c r="C13" s="84"/>
      <c r="D13" s="84"/>
      <c r="E13" s="84"/>
      <c r="F13" s="84"/>
      <c r="G13" s="84"/>
      <c r="H13" s="84"/>
      <c r="I13" s="84">
        <v>11134</v>
      </c>
      <c r="J13" s="84"/>
      <c r="K13" s="86"/>
      <c r="L13" s="30">
        <f t="shared" si="0"/>
        <v>0.61901992147738838</v>
      </c>
      <c r="M13" s="8"/>
    </row>
    <row r="14" spans="1:55" s="4" customFormat="1" ht="13.5" customHeight="1" x14ac:dyDescent="0.3">
      <c r="A14" s="92">
        <v>1943</v>
      </c>
      <c r="B14" s="84"/>
      <c r="C14" s="84"/>
      <c r="D14" s="84"/>
      <c r="E14" s="84"/>
      <c r="F14" s="84"/>
      <c r="G14" s="84"/>
      <c r="H14" s="84"/>
      <c r="I14" s="84">
        <v>17553</v>
      </c>
      <c r="J14" s="84"/>
      <c r="K14" s="86"/>
      <c r="L14" s="30">
        <f t="shared" si="0"/>
        <v>0.57652236393030354</v>
      </c>
      <c r="M14" s="8"/>
    </row>
    <row r="15" spans="1:55" s="4" customFormat="1" ht="13.5" customHeight="1" x14ac:dyDescent="0.3">
      <c r="A15" s="92">
        <v>1944</v>
      </c>
      <c r="B15" s="84"/>
      <c r="C15" s="84"/>
      <c r="D15" s="84"/>
      <c r="E15" s="84"/>
      <c r="F15" s="84"/>
      <c r="G15" s="84"/>
      <c r="H15" s="84"/>
      <c r="I15" s="84">
        <v>15194</v>
      </c>
      <c r="J15" s="84"/>
      <c r="K15" s="86"/>
      <c r="L15" s="30">
        <f t="shared" si="0"/>
        <v>-0.13439298125676521</v>
      </c>
      <c r="M15" s="8"/>
    </row>
    <row r="16" spans="1:55" s="4" customFormat="1" ht="13.5" customHeight="1" x14ac:dyDescent="0.3">
      <c r="A16" s="92">
        <v>1945</v>
      </c>
      <c r="B16" s="84"/>
      <c r="C16" s="84"/>
      <c r="D16" s="84"/>
      <c r="E16" s="84"/>
      <c r="F16" s="84"/>
      <c r="G16" s="84"/>
      <c r="H16" s="84"/>
      <c r="I16" s="84">
        <v>15508</v>
      </c>
      <c r="J16" s="84"/>
      <c r="K16" s="86"/>
      <c r="L16" s="30">
        <f t="shared" si="0"/>
        <v>2.0666052389100961E-2</v>
      </c>
      <c r="M16" s="8"/>
    </row>
    <row r="17" spans="1:13" s="4" customFormat="1" ht="13.5" customHeight="1" x14ac:dyDescent="0.3">
      <c r="A17" s="92">
        <v>1946</v>
      </c>
      <c r="B17" s="84"/>
      <c r="C17" s="84"/>
      <c r="D17" s="84"/>
      <c r="E17" s="84"/>
      <c r="F17" s="84"/>
      <c r="G17" s="84"/>
      <c r="H17" s="84"/>
      <c r="I17" s="84">
        <v>14736</v>
      </c>
      <c r="J17" s="84"/>
      <c r="K17" s="86"/>
      <c r="L17" s="30">
        <f t="shared" si="0"/>
        <v>-4.9780758318287335E-2</v>
      </c>
      <c r="M17" s="8"/>
    </row>
    <row r="18" spans="1:13" s="4" customFormat="1" ht="13.5" customHeight="1" x14ac:dyDescent="0.3">
      <c r="A18" s="92">
        <v>1947</v>
      </c>
      <c r="B18" s="84"/>
      <c r="C18" s="84"/>
      <c r="D18" s="84"/>
      <c r="E18" s="84"/>
      <c r="F18" s="84"/>
      <c r="G18" s="84"/>
      <c r="H18" s="84"/>
      <c r="I18" s="84">
        <v>8902</v>
      </c>
      <c r="J18" s="84"/>
      <c r="K18" s="86"/>
      <c r="L18" s="30">
        <f t="shared" si="0"/>
        <v>-0.39590119435396309</v>
      </c>
      <c r="M18" s="8"/>
    </row>
    <row r="19" spans="1:13" s="4" customFormat="1" ht="13.5" customHeight="1" x14ac:dyDescent="0.3">
      <c r="A19" s="92">
        <v>1948</v>
      </c>
      <c r="B19" s="84"/>
      <c r="C19" s="84"/>
      <c r="D19" s="84"/>
      <c r="E19" s="84"/>
      <c r="F19" s="84"/>
      <c r="G19" s="84"/>
      <c r="H19" s="84"/>
      <c r="I19" s="84">
        <v>9608</v>
      </c>
      <c r="J19" s="84"/>
      <c r="K19" s="86"/>
      <c r="L19" s="30">
        <f t="shared" si="0"/>
        <v>7.9308020669512466E-2</v>
      </c>
      <c r="M19" s="8"/>
    </row>
    <row r="20" spans="1:13" s="4" customFormat="1" ht="13.5" customHeight="1" x14ac:dyDescent="0.3">
      <c r="A20" s="92">
        <v>1949</v>
      </c>
      <c r="B20" s="84"/>
      <c r="C20" s="84"/>
      <c r="D20" s="84"/>
      <c r="E20" s="84"/>
      <c r="F20" s="84"/>
      <c r="G20" s="84"/>
      <c r="H20" s="84"/>
      <c r="I20" s="84">
        <v>7952</v>
      </c>
      <c r="J20" s="84"/>
      <c r="K20" s="86"/>
      <c r="L20" s="30">
        <f t="shared" si="0"/>
        <v>-0.17235636969192339</v>
      </c>
      <c r="M20" s="8"/>
    </row>
    <row r="21" spans="1:13" s="4" customFormat="1" ht="13.5" customHeight="1" x14ac:dyDescent="0.3">
      <c r="A21" s="92">
        <v>1950</v>
      </c>
      <c r="B21" s="84"/>
      <c r="C21" s="84"/>
      <c r="D21" s="84"/>
      <c r="E21" s="84"/>
      <c r="F21" s="84"/>
      <c r="G21" s="84"/>
      <c r="H21" s="84"/>
      <c r="I21" s="84">
        <v>9562</v>
      </c>
      <c r="J21" s="84"/>
      <c r="K21" s="86"/>
      <c r="L21" s="30">
        <f t="shared" si="0"/>
        <v>0.20246478873239437</v>
      </c>
      <c r="M21" s="8"/>
    </row>
    <row r="22" spans="1:13" s="4" customFormat="1" ht="13.5" customHeight="1" x14ac:dyDescent="0.3">
      <c r="A22" s="92">
        <v>1951</v>
      </c>
      <c r="B22" s="84"/>
      <c r="C22" s="84"/>
      <c r="D22" s="84"/>
      <c r="E22" s="84"/>
      <c r="F22" s="84"/>
      <c r="G22" s="84"/>
      <c r="H22" s="84"/>
      <c r="I22" s="84">
        <v>13175</v>
      </c>
      <c r="J22" s="84"/>
      <c r="K22" s="86"/>
      <c r="L22" s="30">
        <f t="shared" si="0"/>
        <v>0.37784982221292618</v>
      </c>
      <c r="M22" s="8"/>
    </row>
    <row r="23" spans="1:13" s="4" customFormat="1" ht="13.5" customHeight="1" x14ac:dyDescent="0.3">
      <c r="A23" s="92">
        <v>1952</v>
      </c>
      <c r="B23" s="84"/>
      <c r="C23" s="84"/>
      <c r="D23" s="84"/>
      <c r="E23" s="84"/>
      <c r="F23" s="84"/>
      <c r="G23" s="84"/>
      <c r="H23" s="84"/>
      <c r="I23" s="84">
        <v>11896</v>
      </c>
      <c r="J23" s="84"/>
      <c r="K23" s="86"/>
      <c r="L23" s="30">
        <f t="shared" si="0"/>
        <v>-9.7077798861480075E-2</v>
      </c>
      <c r="M23" s="8"/>
    </row>
    <row r="24" spans="1:13" s="4" customFormat="1" ht="13.5" customHeight="1" x14ac:dyDescent="0.3">
      <c r="A24" s="92">
        <v>1953</v>
      </c>
      <c r="B24" s="84"/>
      <c r="C24" s="84"/>
      <c r="D24" s="84"/>
      <c r="E24" s="84"/>
      <c r="F24" s="84"/>
      <c r="G24" s="84"/>
      <c r="H24" s="84"/>
      <c r="I24" s="84">
        <v>8912</v>
      </c>
      <c r="J24" s="84"/>
      <c r="K24" s="86"/>
      <c r="L24" s="30">
        <f t="shared" si="0"/>
        <v>-0.25084061869535978</v>
      </c>
      <c r="M24" s="8"/>
    </row>
    <row r="25" spans="1:13" s="4" customFormat="1" ht="13.5" customHeight="1" x14ac:dyDescent="0.3">
      <c r="A25" s="92">
        <v>1954</v>
      </c>
      <c r="B25" s="84"/>
      <c r="C25" s="84"/>
      <c r="D25" s="84"/>
      <c r="E25" s="84"/>
      <c r="F25" s="84"/>
      <c r="G25" s="84"/>
      <c r="H25" s="84"/>
      <c r="I25" s="84">
        <v>9910</v>
      </c>
      <c r="J25" s="84"/>
      <c r="K25" s="86"/>
      <c r="L25" s="30">
        <f t="shared" si="0"/>
        <v>0.11198384201077199</v>
      </c>
      <c r="M25" s="8"/>
    </row>
    <row r="26" spans="1:13" s="4" customFormat="1" ht="13.5" customHeight="1" x14ac:dyDescent="0.3">
      <c r="A26" s="92">
        <v>1955</v>
      </c>
      <c r="B26" s="84"/>
      <c r="C26" s="84"/>
      <c r="D26" s="84"/>
      <c r="E26" s="84"/>
      <c r="F26" s="84"/>
      <c r="G26" s="84"/>
      <c r="H26" s="84"/>
      <c r="I26" s="84">
        <v>10196</v>
      </c>
      <c r="J26" s="84"/>
      <c r="K26" s="86"/>
      <c r="L26" s="30">
        <f t="shared" si="0"/>
        <v>2.8859737638748738E-2</v>
      </c>
      <c r="M26" s="8"/>
    </row>
    <row r="27" spans="1:13" s="4" customFormat="1" ht="13.5" customHeight="1" x14ac:dyDescent="0.3">
      <c r="A27" s="92">
        <v>1956</v>
      </c>
      <c r="B27" s="84"/>
      <c r="C27" s="84"/>
      <c r="D27" s="84"/>
      <c r="E27" s="84"/>
      <c r="F27" s="84"/>
      <c r="G27" s="84"/>
      <c r="H27" s="84"/>
      <c r="I27" s="84">
        <v>10528</v>
      </c>
      <c r="J27" s="84"/>
      <c r="K27" s="86"/>
      <c r="L27" s="30">
        <f t="shared" si="0"/>
        <v>3.2561788936837976E-2</v>
      </c>
      <c r="M27" s="8"/>
    </row>
    <row r="28" spans="1:13" s="4" customFormat="1" ht="13.5" customHeight="1" x14ac:dyDescent="0.3">
      <c r="A28" s="92">
        <v>1957</v>
      </c>
      <c r="B28" s="84"/>
      <c r="C28" s="84"/>
      <c r="D28" s="84"/>
      <c r="E28" s="84"/>
      <c r="F28" s="84"/>
      <c r="G28" s="84"/>
      <c r="H28" s="84"/>
      <c r="I28" s="84">
        <v>11156</v>
      </c>
      <c r="J28" s="84"/>
      <c r="K28" s="86"/>
      <c r="L28" s="30">
        <f t="shared" si="0"/>
        <v>5.965045592705167E-2</v>
      </c>
      <c r="M28" s="8"/>
    </row>
    <row r="29" spans="1:13" s="4" customFormat="1" ht="13.5" customHeight="1" x14ac:dyDescent="0.3">
      <c r="A29" s="92">
        <v>1958</v>
      </c>
      <c r="B29" s="84"/>
      <c r="C29" s="84"/>
      <c r="D29" s="84"/>
      <c r="E29" s="84"/>
      <c r="F29" s="84"/>
      <c r="G29" s="84"/>
      <c r="H29" s="84"/>
      <c r="I29" s="84">
        <v>10579</v>
      </c>
      <c r="J29" s="84"/>
      <c r="K29" s="86"/>
      <c r="L29" s="30">
        <f t="shared" si="0"/>
        <v>-5.1721046970240228E-2</v>
      </c>
      <c r="M29" s="8"/>
    </row>
    <row r="30" spans="1:13" s="4" customFormat="1" ht="13.5" customHeight="1" x14ac:dyDescent="0.3">
      <c r="A30" s="92">
        <v>1959</v>
      </c>
      <c r="B30" s="84"/>
      <c r="C30" s="84"/>
      <c r="D30" s="84"/>
      <c r="E30" s="84"/>
      <c r="F30" s="84"/>
      <c r="G30" s="84"/>
      <c r="H30" s="84"/>
      <c r="I30" s="84">
        <v>11116</v>
      </c>
      <c r="J30" s="84"/>
      <c r="K30" s="86"/>
      <c r="L30" s="30">
        <f t="shared" si="0"/>
        <v>5.0760941487853296E-2</v>
      </c>
      <c r="M30" s="8"/>
    </row>
    <row r="31" spans="1:13" s="4" customFormat="1" ht="13.5" customHeight="1" x14ac:dyDescent="0.3">
      <c r="A31" s="92">
        <v>1960</v>
      </c>
      <c r="B31" s="84"/>
      <c r="C31" s="84"/>
      <c r="D31" s="84"/>
      <c r="E31" s="84"/>
      <c r="F31" s="84"/>
      <c r="G31" s="84"/>
      <c r="H31" s="84"/>
      <c r="I31" s="84">
        <v>14479</v>
      </c>
      <c r="J31" s="84"/>
      <c r="K31" s="86"/>
      <c r="L31" s="30">
        <f t="shared" si="0"/>
        <v>0.30253688377114069</v>
      </c>
      <c r="M31" s="8"/>
    </row>
    <row r="32" spans="1:13" s="4" customFormat="1" ht="13.5" customHeight="1" x14ac:dyDescent="0.3">
      <c r="A32" s="92">
        <v>1961</v>
      </c>
      <c r="B32" s="84"/>
      <c r="C32" s="84"/>
      <c r="D32" s="84"/>
      <c r="E32" s="84"/>
      <c r="F32" s="84"/>
      <c r="G32" s="84"/>
      <c r="H32" s="84"/>
      <c r="I32" s="84">
        <v>12792</v>
      </c>
      <c r="J32" s="84"/>
      <c r="K32" s="86"/>
      <c r="L32" s="30">
        <f t="shared" si="0"/>
        <v>-0.1165135713792389</v>
      </c>
      <c r="M32" s="8"/>
    </row>
    <row r="33" spans="1:13" s="4" customFormat="1" ht="13.5" customHeight="1" x14ac:dyDescent="0.3">
      <c r="A33" s="92">
        <v>1962</v>
      </c>
      <c r="B33" s="84"/>
      <c r="C33" s="84"/>
      <c r="D33" s="84"/>
      <c r="E33" s="84"/>
      <c r="F33" s="84"/>
      <c r="G33" s="84"/>
      <c r="H33" s="84"/>
      <c r="I33" s="84">
        <v>13226</v>
      </c>
      <c r="J33" s="84"/>
      <c r="K33" s="86"/>
      <c r="L33" s="30">
        <f t="shared" si="0"/>
        <v>3.3927454659161978E-2</v>
      </c>
      <c r="M33" s="8"/>
    </row>
    <row r="34" spans="1:13" s="4" customFormat="1" ht="13.5" customHeight="1" x14ac:dyDescent="0.3">
      <c r="A34" s="92">
        <v>1963</v>
      </c>
      <c r="B34" s="84"/>
      <c r="C34" s="84"/>
      <c r="D34" s="84"/>
      <c r="E34" s="84"/>
      <c r="F34" s="84"/>
      <c r="G34" s="84"/>
      <c r="H34" s="84"/>
      <c r="I34" s="84">
        <v>14842</v>
      </c>
      <c r="J34" s="84"/>
      <c r="K34" s="86"/>
      <c r="L34" s="30">
        <f t="shared" si="0"/>
        <v>0.12218357780130047</v>
      </c>
      <c r="M34" s="8"/>
    </row>
    <row r="35" spans="1:13" s="4" customFormat="1" ht="13.5" customHeight="1" x14ac:dyDescent="0.3">
      <c r="A35" s="92">
        <v>1964</v>
      </c>
      <c r="B35" s="84"/>
      <c r="C35" s="84"/>
      <c r="D35" s="84"/>
      <c r="E35" s="84"/>
      <c r="F35" s="84"/>
      <c r="G35" s="84"/>
      <c r="H35" s="84"/>
      <c r="I35" s="84">
        <v>19304</v>
      </c>
      <c r="J35" s="84"/>
      <c r="K35" s="86"/>
      <c r="L35" s="30">
        <f t="shared" si="0"/>
        <v>0.30063333782509094</v>
      </c>
      <c r="M35" s="8"/>
    </row>
    <row r="36" spans="1:13" s="4" customFormat="1" ht="13.5" customHeight="1" x14ac:dyDescent="0.3">
      <c r="A36" s="92">
        <v>1965</v>
      </c>
      <c r="B36" s="84"/>
      <c r="C36" s="84"/>
      <c r="D36" s="84"/>
      <c r="E36" s="84"/>
      <c r="F36" s="84"/>
      <c r="G36" s="84"/>
      <c r="H36" s="84"/>
      <c r="I36" s="84">
        <v>17206</v>
      </c>
      <c r="J36" s="84"/>
      <c r="K36" s="86"/>
      <c r="L36" s="30">
        <f t="shared" si="0"/>
        <v>-0.10868213841690841</v>
      </c>
      <c r="M36" s="8"/>
    </row>
    <row r="37" spans="1:13" s="4" customFormat="1" ht="13.5" customHeight="1" x14ac:dyDescent="0.3">
      <c r="A37" s="92">
        <v>1966</v>
      </c>
      <c r="B37" s="84"/>
      <c r="C37" s="84"/>
      <c r="D37" s="84"/>
      <c r="E37" s="84"/>
      <c r="F37" s="84"/>
      <c r="G37" s="84"/>
      <c r="H37" s="84"/>
      <c r="I37" s="84">
        <v>16850</v>
      </c>
      <c r="J37" s="84"/>
      <c r="K37" s="86"/>
      <c r="L37" s="30">
        <f t="shared" si="0"/>
        <v>-2.0690456817389284E-2</v>
      </c>
      <c r="M37" s="8"/>
    </row>
    <row r="38" spans="1:13" s="4" customFormat="1" ht="13.5" customHeight="1" x14ac:dyDescent="0.3">
      <c r="A38" s="92">
        <v>1967</v>
      </c>
      <c r="B38" s="84"/>
      <c r="C38" s="84"/>
      <c r="D38" s="84"/>
      <c r="E38" s="84"/>
      <c r="F38" s="84"/>
      <c r="G38" s="84"/>
      <c r="H38" s="84"/>
      <c r="I38" s="84">
        <v>21088</v>
      </c>
      <c r="J38" s="84"/>
      <c r="K38" s="86"/>
      <c r="L38" s="30">
        <f t="shared" si="0"/>
        <v>0.25151335311572698</v>
      </c>
      <c r="M38" s="8"/>
    </row>
    <row r="39" spans="1:13" s="4" customFormat="1" ht="13.5" customHeight="1" x14ac:dyDescent="0.3">
      <c r="A39" s="92">
        <v>1968</v>
      </c>
      <c r="B39" s="84"/>
      <c r="C39" s="84"/>
      <c r="D39" s="84"/>
      <c r="E39" s="84"/>
      <c r="F39" s="84"/>
      <c r="G39" s="84"/>
      <c r="H39" s="84"/>
      <c r="I39" s="84">
        <v>20072</v>
      </c>
      <c r="J39" s="84"/>
      <c r="K39" s="86"/>
      <c r="L39" s="30">
        <f t="shared" si="0"/>
        <v>-4.8179059180576633E-2</v>
      </c>
      <c r="M39" s="8"/>
    </row>
    <row r="40" spans="1:13" s="4" customFormat="1" ht="13.5" customHeight="1" x14ac:dyDescent="0.3">
      <c r="A40" s="92">
        <v>1969</v>
      </c>
      <c r="B40" s="84"/>
      <c r="C40" s="84"/>
      <c r="D40" s="84"/>
      <c r="E40" s="84"/>
      <c r="F40" s="84"/>
      <c r="G40" s="84"/>
      <c r="H40" s="84"/>
      <c r="I40" s="84">
        <v>20466</v>
      </c>
      <c r="J40" s="84"/>
      <c r="K40" s="86"/>
      <c r="L40" s="30">
        <f t="shared" si="0"/>
        <v>1.9629334396173776E-2</v>
      </c>
      <c r="M40" s="8"/>
    </row>
    <row r="41" spans="1:13" s="4" customFormat="1" ht="13.5" customHeight="1" x14ac:dyDescent="0.3">
      <c r="A41" s="92">
        <v>1970</v>
      </c>
      <c r="B41" s="84"/>
      <c r="C41" s="84"/>
      <c r="D41" s="84"/>
      <c r="E41" s="84"/>
      <c r="F41" s="84"/>
      <c r="G41" s="84"/>
      <c r="H41" s="84"/>
      <c r="I41" s="84">
        <v>20036</v>
      </c>
      <c r="J41" s="84"/>
      <c r="K41" s="86"/>
      <c r="L41" s="30">
        <f t="shared" si="0"/>
        <v>-2.1010456366656896E-2</v>
      </c>
      <c r="M41" s="8"/>
    </row>
    <row r="42" spans="1:13" s="4" customFormat="1" ht="13.5" customHeight="1" x14ac:dyDescent="0.3">
      <c r="A42" s="92">
        <v>1971</v>
      </c>
      <c r="B42" s="84"/>
      <c r="C42" s="84"/>
      <c r="D42" s="84"/>
      <c r="E42" s="84"/>
      <c r="F42" s="84"/>
      <c r="G42" s="84"/>
      <c r="H42" s="84"/>
      <c r="I42" s="84">
        <v>25447</v>
      </c>
      <c r="J42" s="84"/>
      <c r="K42" s="86"/>
      <c r="L42" s="30">
        <f t="shared" si="0"/>
        <v>0.27006388500698741</v>
      </c>
      <c r="M42" s="8"/>
    </row>
    <row r="43" spans="1:13" s="4" customFormat="1" ht="13.5" customHeight="1" x14ac:dyDescent="0.3">
      <c r="A43" s="92">
        <v>1972</v>
      </c>
      <c r="B43" s="84"/>
      <c r="C43" s="84"/>
      <c r="D43" s="84"/>
      <c r="E43" s="84"/>
      <c r="F43" s="84"/>
      <c r="G43" s="84"/>
      <c r="H43" s="84"/>
      <c r="I43" s="84">
        <v>28924</v>
      </c>
      <c r="J43" s="84"/>
      <c r="K43" s="86"/>
      <c r="L43" s="30">
        <f t="shared" si="0"/>
        <v>0.13663693166188548</v>
      </c>
      <c r="M43" s="8"/>
    </row>
    <row r="44" spans="1:13" s="4" customFormat="1" ht="13.5" customHeight="1" x14ac:dyDescent="0.3">
      <c r="A44" s="92">
        <v>1973</v>
      </c>
      <c r="B44" s="84"/>
      <c r="C44" s="84"/>
      <c r="D44" s="84"/>
      <c r="E44" s="84"/>
      <c r="F44" s="84"/>
      <c r="G44" s="84"/>
      <c r="H44" s="84"/>
      <c r="I44" s="84">
        <v>35592</v>
      </c>
      <c r="J44" s="84"/>
      <c r="K44" s="86"/>
      <c r="L44" s="30">
        <f>SUM(I44-I43)/I43</f>
        <v>0.23053519568524408</v>
      </c>
      <c r="M44" s="8"/>
    </row>
    <row r="45" spans="1:13" s="4" customFormat="1" ht="13.5" customHeight="1" x14ac:dyDescent="0.3">
      <c r="A45" s="92">
        <v>1974</v>
      </c>
      <c r="B45" s="84"/>
      <c r="C45" s="84"/>
      <c r="D45" s="84"/>
      <c r="E45" s="84"/>
      <c r="F45" s="84"/>
      <c r="G45" s="84"/>
      <c r="H45" s="84"/>
      <c r="I45" s="84">
        <v>45422</v>
      </c>
      <c r="J45" s="84"/>
      <c r="K45" s="86"/>
      <c r="L45" s="30">
        <f t="shared" si="0"/>
        <v>0.27618565969880871</v>
      </c>
      <c r="M45" s="8"/>
    </row>
    <row r="46" spans="1:13" s="4" customFormat="1" ht="13.5" customHeight="1" x14ac:dyDescent="0.3">
      <c r="A46" s="92">
        <v>1975</v>
      </c>
      <c r="B46" s="84"/>
      <c r="C46" s="84"/>
      <c r="D46" s="84"/>
      <c r="E46" s="84"/>
      <c r="F46" s="84"/>
      <c r="G46" s="84"/>
      <c r="H46" s="84"/>
      <c r="I46" s="84">
        <v>60221</v>
      </c>
      <c r="J46" s="84"/>
      <c r="K46" s="86"/>
      <c r="L46" s="30">
        <f t="shared" si="0"/>
        <v>0.32581128087710803</v>
      </c>
      <c r="M46" s="8"/>
    </row>
    <row r="47" spans="1:13" s="4" customFormat="1" ht="13.5" customHeight="1" x14ac:dyDescent="0.3">
      <c r="A47" s="92">
        <v>1976</v>
      </c>
      <c r="B47" s="84">
        <v>549</v>
      </c>
      <c r="C47" s="84">
        <v>12589</v>
      </c>
      <c r="D47" s="84">
        <v>9325</v>
      </c>
      <c r="E47" s="84">
        <v>28042</v>
      </c>
      <c r="F47" s="84"/>
      <c r="G47" s="84"/>
      <c r="H47" s="84">
        <v>6567</v>
      </c>
      <c r="I47" s="84">
        <f t="shared" ref="I47:I83" si="1">SUM(B47:H47)</f>
        <v>57072</v>
      </c>
      <c r="J47" s="86"/>
      <c r="K47" s="84">
        <f t="shared" ref="K47:K78" si="2">SUM(I47-H47)</f>
        <v>50505</v>
      </c>
      <c r="L47" s="30">
        <f>SUM(K47-I46)/I46</f>
        <v>-0.161339067767058</v>
      </c>
      <c r="M47" s="8"/>
    </row>
    <row r="48" spans="1:13" s="4" customFormat="1" ht="13.5" customHeight="1" x14ac:dyDescent="0.3">
      <c r="A48" s="92">
        <v>1977</v>
      </c>
      <c r="B48" s="84">
        <v>473</v>
      </c>
      <c r="C48" s="84">
        <v>14572</v>
      </c>
      <c r="D48" s="84">
        <v>9620</v>
      </c>
      <c r="E48" s="84">
        <v>33122</v>
      </c>
      <c r="F48" s="84"/>
      <c r="G48" s="84"/>
      <c r="H48" s="84">
        <v>7816</v>
      </c>
      <c r="I48" s="84">
        <f t="shared" si="1"/>
        <v>65603</v>
      </c>
      <c r="J48" s="86"/>
      <c r="K48" s="84">
        <f t="shared" si="2"/>
        <v>57787</v>
      </c>
      <c r="L48" s="30">
        <f>SUM(K48-K47)/K47</f>
        <v>0.14418374418374419</v>
      </c>
      <c r="M48" s="8"/>
    </row>
    <row r="49" spans="1:13" s="4" customFormat="1" ht="13.5" customHeight="1" x14ac:dyDescent="0.3">
      <c r="A49" s="92">
        <v>1978</v>
      </c>
      <c r="B49" s="84">
        <v>624</v>
      </c>
      <c r="C49" s="84">
        <v>15452</v>
      </c>
      <c r="D49" s="84">
        <v>11885</v>
      </c>
      <c r="E49" s="84">
        <v>27735</v>
      </c>
      <c r="F49" s="84"/>
      <c r="G49" s="84"/>
      <c r="H49" s="84">
        <v>5565</v>
      </c>
      <c r="I49" s="84">
        <f t="shared" si="1"/>
        <v>61261</v>
      </c>
      <c r="J49" s="86"/>
      <c r="K49" s="84">
        <f t="shared" si="2"/>
        <v>55696</v>
      </c>
      <c r="L49" s="30">
        <f t="shared" ref="L49:L81" si="3">SUM(K49-K48)/K48</f>
        <v>-3.6184608995102702E-2</v>
      </c>
      <c r="M49" s="8"/>
    </row>
    <row r="50" spans="1:13" s="4" customFormat="1" ht="13.5" customHeight="1" x14ac:dyDescent="0.3">
      <c r="A50" s="92">
        <v>1979</v>
      </c>
      <c r="B50" s="84">
        <v>729</v>
      </c>
      <c r="C50" s="84">
        <v>19366</v>
      </c>
      <c r="D50" s="84">
        <v>18091</v>
      </c>
      <c r="E50" s="84">
        <v>33005</v>
      </c>
      <c r="F50" s="84"/>
      <c r="G50" s="84"/>
      <c r="H50" s="84">
        <v>6307</v>
      </c>
      <c r="I50" s="84">
        <f t="shared" si="1"/>
        <v>77498</v>
      </c>
      <c r="J50" s="174"/>
      <c r="K50" s="175">
        <f t="shared" si="2"/>
        <v>71191</v>
      </c>
      <c r="L50" s="30">
        <f t="shared" si="3"/>
        <v>0.27820669347888538</v>
      </c>
      <c r="M50" s="8"/>
    </row>
    <row r="51" spans="1:13" s="4" customFormat="1" ht="13.5" customHeight="1" x14ac:dyDescent="0.3">
      <c r="A51" s="92">
        <v>1980</v>
      </c>
      <c r="B51" s="84">
        <v>604</v>
      </c>
      <c r="C51" s="84">
        <v>21092</v>
      </c>
      <c r="D51" s="84">
        <v>16276</v>
      </c>
      <c r="E51" s="84">
        <v>35286</v>
      </c>
      <c r="F51" s="84"/>
      <c r="G51" s="84"/>
      <c r="H51" s="84">
        <v>13754</v>
      </c>
      <c r="I51" s="84">
        <f t="shared" si="1"/>
        <v>87012</v>
      </c>
      <c r="J51" s="86"/>
      <c r="K51" s="84">
        <f t="shared" si="2"/>
        <v>73258</v>
      </c>
      <c r="L51" s="30">
        <f t="shared" si="3"/>
        <v>2.903456897641556E-2</v>
      </c>
      <c r="M51" s="8"/>
    </row>
    <row r="52" spans="1:13" s="4" customFormat="1" ht="13.5" customHeight="1" x14ac:dyDescent="0.3">
      <c r="A52" s="92">
        <v>1981</v>
      </c>
      <c r="B52" s="84">
        <v>306</v>
      </c>
      <c r="C52" s="84">
        <v>15300</v>
      </c>
      <c r="D52" s="84">
        <v>10433</v>
      </c>
      <c r="E52" s="84">
        <v>31697</v>
      </c>
      <c r="F52" s="84"/>
      <c r="G52" s="84"/>
      <c r="H52" s="84">
        <v>5818</v>
      </c>
      <c r="I52" s="84">
        <f t="shared" si="1"/>
        <v>63554</v>
      </c>
      <c r="J52" s="86"/>
      <c r="K52" s="84">
        <f t="shared" si="2"/>
        <v>57736</v>
      </c>
      <c r="L52" s="30">
        <f t="shared" si="3"/>
        <v>-0.21188129624068361</v>
      </c>
      <c r="M52" s="8"/>
    </row>
    <row r="53" spans="1:13" s="4" customFormat="1" ht="13.5" customHeight="1" x14ac:dyDescent="0.3">
      <c r="A53" s="92">
        <v>1982</v>
      </c>
      <c r="B53" s="84">
        <v>320</v>
      </c>
      <c r="C53" s="84">
        <v>15222</v>
      </c>
      <c r="D53" s="84">
        <v>12130</v>
      </c>
      <c r="E53" s="84">
        <v>25432</v>
      </c>
      <c r="F53" s="84"/>
      <c r="G53" s="84"/>
      <c r="H53" s="84">
        <v>5390</v>
      </c>
      <c r="I53" s="84">
        <f t="shared" si="1"/>
        <v>58494</v>
      </c>
      <c r="J53" s="86"/>
      <c r="K53" s="84">
        <f t="shared" si="2"/>
        <v>53104</v>
      </c>
      <c r="L53" s="30">
        <f t="shared" si="3"/>
        <v>-8.0227241235970623E-2</v>
      </c>
      <c r="M53" s="8"/>
    </row>
    <row r="54" spans="1:13" s="4" customFormat="1" ht="13.5" customHeight="1" x14ac:dyDescent="0.3">
      <c r="A54" s="92">
        <v>1983</v>
      </c>
      <c r="B54" s="84">
        <v>323</v>
      </c>
      <c r="C54" s="84">
        <v>16196</v>
      </c>
      <c r="D54" s="84">
        <v>12772</v>
      </c>
      <c r="E54" s="84">
        <v>23727</v>
      </c>
      <c r="F54" s="84"/>
      <c r="G54" s="84"/>
      <c r="H54" s="84">
        <v>4686</v>
      </c>
      <c r="I54" s="84">
        <f t="shared" si="1"/>
        <v>57704</v>
      </c>
      <c r="J54" s="86"/>
      <c r="K54" s="84">
        <f t="shared" si="2"/>
        <v>53018</v>
      </c>
      <c r="L54" s="30">
        <f t="shared" si="3"/>
        <v>-1.6194636938836999E-3</v>
      </c>
      <c r="M54" s="8"/>
    </row>
    <row r="55" spans="1:13" s="4" customFormat="1" ht="13.5" customHeight="1" x14ac:dyDescent="0.3">
      <c r="A55" s="92">
        <v>1984</v>
      </c>
      <c r="B55" s="84">
        <v>611</v>
      </c>
      <c r="C55" s="84">
        <v>15473</v>
      </c>
      <c r="D55" s="84">
        <v>11972</v>
      </c>
      <c r="E55" s="84">
        <v>20587</v>
      </c>
      <c r="F55" s="84"/>
      <c r="G55" s="84"/>
      <c r="H55" s="84">
        <v>2355</v>
      </c>
      <c r="I55" s="84">
        <f t="shared" si="1"/>
        <v>50998</v>
      </c>
      <c r="J55" s="86"/>
      <c r="K55" s="84">
        <f t="shared" si="2"/>
        <v>48643</v>
      </c>
      <c r="L55" s="30">
        <f t="shared" si="3"/>
        <v>-8.2519144441510428E-2</v>
      </c>
      <c r="M55" s="8"/>
    </row>
    <row r="56" spans="1:13" s="4" customFormat="1" ht="13.5" customHeight="1" x14ac:dyDescent="0.3">
      <c r="A56" s="92">
        <v>1985</v>
      </c>
      <c r="B56" s="84">
        <v>528</v>
      </c>
      <c r="C56" s="84">
        <v>15460</v>
      </c>
      <c r="D56" s="84">
        <v>13772</v>
      </c>
      <c r="E56" s="84">
        <v>20742</v>
      </c>
      <c r="F56" s="84"/>
      <c r="G56" s="84"/>
      <c r="H56" s="84">
        <v>2978</v>
      </c>
      <c r="I56" s="84">
        <f t="shared" si="1"/>
        <v>53480</v>
      </c>
      <c r="J56" s="86"/>
      <c r="K56" s="84">
        <f t="shared" si="2"/>
        <v>50502</v>
      </c>
      <c r="L56" s="30">
        <f t="shared" si="3"/>
        <v>3.8217215221100671E-2</v>
      </c>
      <c r="M56" s="8"/>
    </row>
    <row r="57" spans="1:13" s="4" customFormat="1" ht="13.5" customHeight="1" x14ac:dyDescent="0.3">
      <c r="A57" s="92">
        <v>1986</v>
      </c>
      <c r="B57" s="84">
        <v>357</v>
      </c>
      <c r="C57" s="84">
        <v>13904</v>
      </c>
      <c r="D57" s="84">
        <v>11816</v>
      </c>
      <c r="E57" s="84">
        <v>18703</v>
      </c>
      <c r="F57" s="84">
        <v>32</v>
      </c>
      <c r="G57" s="84"/>
      <c r="H57" s="84">
        <v>2606</v>
      </c>
      <c r="I57" s="84">
        <f t="shared" si="1"/>
        <v>47418</v>
      </c>
      <c r="J57" s="86"/>
      <c r="K57" s="84">
        <f t="shared" si="2"/>
        <v>44812</v>
      </c>
      <c r="L57" s="30">
        <f t="shared" si="3"/>
        <v>-0.11266880519583383</v>
      </c>
      <c r="M57" s="8"/>
    </row>
    <row r="58" spans="1:13" s="4" customFormat="1" ht="13.5" customHeight="1" x14ac:dyDescent="0.3">
      <c r="A58" s="92">
        <v>1987</v>
      </c>
      <c r="B58" s="84">
        <v>426</v>
      </c>
      <c r="C58" s="84">
        <v>13625</v>
      </c>
      <c r="D58" s="84">
        <v>14181</v>
      </c>
      <c r="E58" s="84">
        <v>18562</v>
      </c>
      <c r="F58" s="84">
        <v>239</v>
      </c>
      <c r="G58" s="84"/>
      <c r="H58" s="84">
        <v>2621</v>
      </c>
      <c r="I58" s="84">
        <f t="shared" si="1"/>
        <v>49654</v>
      </c>
      <c r="J58" s="86"/>
      <c r="K58" s="84">
        <f t="shared" si="2"/>
        <v>47033</v>
      </c>
      <c r="L58" s="30">
        <f t="shared" si="3"/>
        <v>4.9562617156118899E-2</v>
      </c>
      <c r="M58" s="8"/>
    </row>
    <row r="59" spans="1:13" s="4" customFormat="1" ht="13.5" customHeight="1" x14ac:dyDescent="0.3">
      <c r="A59" s="92">
        <v>1988</v>
      </c>
      <c r="B59" s="84">
        <v>768</v>
      </c>
      <c r="C59" s="84">
        <v>16042</v>
      </c>
      <c r="D59" s="84">
        <v>13883</v>
      </c>
      <c r="E59" s="84">
        <v>19672</v>
      </c>
      <c r="F59" s="84">
        <v>251</v>
      </c>
      <c r="G59" s="84"/>
      <c r="H59" s="84">
        <v>2760</v>
      </c>
      <c r="I59" s="84">
        <f t="shared" si="1"/>
        <v>53376</v>
      </c>
      <c r="J59" s="86"/>
      <c r="K59" s="84">
        <f t="shared" si="2"/>
        <v>50616</v>
      </c>
      <c r="L59" s="30">
        <f t="shared" si="3"/>
        <v>7.6180554079050875E-2</v>
      </c>
      <c r="M59" s="8"/>
    </row>
    <row r="60" spans="1:13" s="4" customFormat="1" ht="13.5" customHeight="1" x14ac:dyDescent="0.3">
      <c r="A60" s="92">
        <v>1989</v>
      </c>
      <c r="B60" s="84">
        <v>410</v>
      </c>
      <c r="C60" s="84">
        <v>16489</v>
      </c>
      <c r="D60" s="84">
        <v>13220</v>
      </c>
      <c r="E60" s="84">
        <v>20142</v>
      </c>
      <c r="F60" s="84">
        <v>240</v>
      </c>
      <c r="G60" s="84"/>
      <c r="H60" s="84">
        <v>3341</v>
      </c>
      <c r="I60" s="84">
        <f t="shared" si="1"/>
        <v>53842</v>
      </c>
      <c r="J60" s="86" t="s">
        <v>10</v>
      </c>
      <c r="K60" s="84">
        <f t="shared" si="2"/>
        <v>50501</v>
      </c>
      <c r="L60" s="30">
        <f t="shared" si="3"/>
        <v>-2.2720088509562194E-3</v>
      </c>
      <c r="M60" s="8"/>
    </row>
    <row r="61" spans="1:13" s="4" customFormat="1" ht="13.5" customHeight="1" x14ac:dyDescent="0.3">
      <c r="A61" s="92">
        <v>1990</v>
      </c>
      <c r="B61" s="84">
        <v>491</v>
      </c>
      <c r="C61" s="84">
        <v>14179</v>
      </c>
      <c r="D61" s="84">
        <v>12692</v>
      </c>
      <c r="E61" s="84">
        <v>22202</v>
      </c>
      <c r="F61" s="84">
        <v>231</v>
      </c>
      <c r="G61" s="84"/>
      <c r="H61" s="84">
        <v>3825</v>
      </c>
      <c r="I61" s="84">
        <f t="shared" si="1"/>
        <v>53620</v>
      </c>
      <c r="J61" s="86" t="s">
        <v>13</v>
      </c>
      <c r="K61" s="84">
        <f t="shared" si="2"/>
        <v>49795</v>
      </c>
      <c r="L61" s="30">
        <f t="shared" si="3"/>
        <v>-1.3979921189679412E-2</v>
      </c>
      <c r="M61" s="8"/>
    </row>
    <row r="62" spans="1:13" s="4" customFormat="1" ht="13.5" customHeight="1" x14ac:dyDescent="0.3">
      <c r="A62" s="92">
        <v>1991</v>
      </c>
      <c r="B62" s="84">
        <v>667</v>
      </c>
      <c r="C62" s="84">
        <v>16792</v>
      </c>
      <c r="D62" s="84">
        <v>16761</v>
      </c>
      <c r="E62" s="84">
        <v>23535</v>
      </c>
      <c r="F62" s="84">
        <v>218</v>
      </c>
      <c r="G62" s="84"/>
      <c r="H62" s="84">
        <v>9743</v>
      </c>
      <c r="I62" s="84">
        <f t="shared" si="1"/>
        <v>67716</v>
      </c>
      <c r="J62" s="86"/>
      <c r="K62" s="84">
        <f t="shared" si="2"/>
        <v>57973</v>
      </c>
      <c r="L62" s="30">
        <f t="shared" si="3"/>
        <v>0.16423335676272718</v>
      </c>
      <c r="M62" s="8"/>
    </row>
    <row r="63" spans="1:13" s="4" customFormat="1" ht="13.5" customHeight="1" x14ac:dyDescent="0.3">
      <c r="A63" s="92">
        <v>1992</v>
      </c>
      <c r="B63" s="84">
        <v>551</v>
      </c>
      <c r="C63" s="84">
        <v>15921</v>
      </c>
      <c r="D63" s="84">
        <v>15156</v>
      </c>
      <c r="E63" s="84">
        <v>25103</v>
      </c>
      <c r="F63" s="84">
        <v>272</v>
      </c>
      <c r="G63" s="84"/>
      <c r="H63" s="84">
        <v>5925</v>
      </c>
      <c r="I63" s="84">
        <f t="shared" si="1"/>
        <v>62928</v>
      </c>
      <c r="J63" s="86" t="s">
        <v>14</v>
      </c>
      <c r="K63" s="84">
        <f t="shared" si="2"/>
        <v>57003</v>
      </c>
      <c r="L63" s="30">
        <f t="shared" si="3"/>
        <v>-1.6731926931502595E-2</v>
      </c>
      <c r="M63" s="8"/>
    </row>
    <row r="64" spans="1:13" s="4" customFormat="1" ht="13.5" customHeight="1" x14ac:dyDescent="0.3">
      <c r="A64" s="92">
        <v>1993</v>
      </c>
      <c r="B64" s="84">
        <v>973</v>
      </c>
      <c r="C64" s="84">
        <v>18016</v>
      </c>
      <c r="D64" s="84">
        <v>15410</v>
      </c>
      <c r="E64" s="84">
        <v>26551</v>
      </c>
      <c r="F64" s="84">
        <v>216</v>
      </c>
      <c r="G64" s="84"/>
      <c r="H64" s="84">
        <v>8522</v>
      </c>
      <c r="I64" s="84">
        <f t="shared" si="1"/>
        <v>69688</v>
      </c>
      <c r="J64" s="86"/>
      <c r="K64" s="84">
        <f t="shared" si="2"/>
        <v>61166</v>
      </c>
      <c r="L64" s="30">
        <f t="shared" si="3"/>
        <v>7.3031243969615633E-2</v>
      </c>
      <c r="M64" s="8"/>
    </row>
    <row r="65" spans="1:13" s="4" customFormat="1" ht="13.5" customHeight="1" x14ac:dyDescent="0.3">
      <c r="A65" s="92">
        <v>1994</v>
      </c>
      <c r="B65" s="84">
        <v>485</v>
      </c>
      <c r="C65" s="84">
        <v>20385</v>
      </c>
      <c r="D65" s="84">
        <v>18183</v>
      </c>
      <c r="E65" s="84">
        <v>25707</v>
      </c>
      <c r="F65" s="84">
        <v>154</v>
      </c>
      <c r="G65" s="84"/>
      <c r="H65" s="84">
        <v>3194</v>
      </c>
      <c r="I65" s="84">
        <f t="shared" si="1"/>
        <v>68108</v>
      </c>
      <c r="J65" s="86"/>
      <c r="K65" s="84">
        <f t="shared" si="2"/>
        <v>64914</v>
      </c>
      <c r="L65" s="30">
        <f t="shared" si="3"/>
        <v>6.1275872216590914E-2</v>
      </c>
      <c r="M65" s="8"/>
    </row>
    <row r="66" spans="1:13" s="4" customFormat="1" ht="13.5" customHeight="1" x14ac:dyDescent="0.3">
      <c r="A66" s="92">
        <v>1995</v>
      </c>
      <c r="B66" s="84">
        <v>1301</v>
      </c>
      <c r="C66" s="84">
        <v>18047</v>
      </c>
      <c r="D66" s="84">
        <v>15982</v>
      </c>
      <c r="E66" s="84">
        <v>27126</v>
      </c>
      <c r="F66" s="84">
        <v>189</v>
      </c>
      <c r="G66" s="84"/>
      <c r="H66" s="84">
        <v>4873</v>
      </c>
      <c r="I66" s="84">
        <f t="shared" si="1"/>
        <v>67518</v>
      </c>
      <c r="J66" s="86"/>
      <c r="K66" s="84">
        <f t="shared" si="2"/>
        <v>62645</v>
      </c>
      <c r="L66" s="30">
        <f t="shared" si="3"/>
        <v>-3.4953939057830362E-2</v>
      </c>
      <c r="M66" s="8"/>
    </row>
    <row r="67" spans="1:13" s="4" customFormat="1" ht="13.5" customHeight="1" x14ac:dyDescent="0.3">
      <c r="A67" s="92">
        <v>1996</v>
      </c>
      <c r="B67" s="84">
        <v>445</v>
      </c>
      <c r="C67" s="84">
        <v>21622</v>
      </c>
      <c r="D67" s="84">
        <v>15369</v>
      </c>
      <c r="E67" s="84">
        <v>27029</v>
      </c>
      <c r="F67" s="84">
        <v>126</v>
      </c>
      <c r="G67" s="84"/>
      <c r="H67" s="84">
        <v>4777</v>
      </c>
      <c r="I67" s="84">
        <f t="shared" si="1"/>
        <v>69368</v>
      </c>
      <c r="J67" s="86"/>
      <c r="K67" s="84">
        <f t="shared" si="2"/>
        <v>64591</v>
      </c>
      <c r="L67" s="30">
        <f t="shared" si="3"/>
        <v>3.1063931678505866E-2</v>
      </c>
      <c r="M67" s="8"/>
    </row>
    <row r="68" spans="1:13" s="4" customFormat="1" ht="13.5" customHeight="1" x14ac:dyDescent="0.3">
      <c r="A68" s="92">
        <v>1997</v>
      </c>
      <c r="B68" s="84">
        <v>414</v>
      </c>
      <c r="C68" s="84">
        <v>18984</v>
      </c>
      <c r="D68" s="84">
        <v>15309</v>
      </c>
      <c r="E68" s="84">
        <v>29679</v>
      </c>
      <c r="F68" s="84">
        <v>163</v>
      </c>
      <c r="G68" s="84"/>
      <c r="H68" s="84">
        <v>3981</v>
      </c>
      <c r="I68" s="84">
        <f t="shared" si="1"/>
        <v>68530</v>
      </c>
      <c r="J68" s="86"/>
      <c r="K68" s="84">
        <f t="shared" si="2"/>
        <v>64549</v>
      </c>
      <c r="L68" s="30">
        <f t="shared" si="3"/>
        <v>-6.502453902246443E-4</v>
      </c>
      <c r="M68" s="8"/>
    </row>
    <row r="69" spans="1:13" s="4" customFormat="1" ht="13.5" customHeight="1" x14ac:dyDescent="0.3">
      <c r="A69" s="92">
        <v>1998</v>
      </c>
      <c r="B69" s="84">
        <v>399</v>
      </c>
      <c r="C69" s="84">
        <v>20029</v>
      </c>
      <c r="D69" s="84">
        <v>18256</v>
      </c>
      <c r="E69" s="84">
        <v>29732</v>
      </c>
      <c r="F69" s="84">
        <v>155</v>
      </c>
      <c r="G69" s="84"/>
      <c r="H69" s="84">
        <v>3785</v>
      </c>
      <c r="I69" s="84">
        <f t="shared" si="1"/>
        <v>72356</v>
      </c>
      <c r="J69" s="86"/>
      <c r="K69" s="84">
        <f t="shared" si="2"/>
        <v>68571</v>
      </c>
      <c r="L69" s="30">
        <f t="shared" si="3"/>
        <v>6.2309253435374676E-2</v>
      </c>
      <c r="M69" s="8"/>
    </row>
    <row r="70" spans="1:13" s="4" customFormat="1" ht="13.5" customHeight="1" x14ac:dyDescent="0.3">
      <c r="A70" s="92">
        <v>1999</v>
      </c>
      <c r="B70" s="84">
        <v>414</v>
      </c>
      <c r="C70" s="84">
        <v>20201</v>
      </c>
      <c r="D70" s="84">
        <v>19447</v>
      </c>
      <c r="E70" s="84">
        <v>30947</v>
      </c>
      <c r="F70" s="84">
        <v>152</v>
      </c>
      <c r="G70" s="84"/>
      <c r="H70" s="84">
        <v>2719</v>
      </c>
      <c r="I70" s="84">
        <f t="shared" si="1"/>
        <v>73880</v>
      </c>
      <c r="J70" s="86"/>
      <c r="K70" s="84">
        <f t="shared" si="2"/>
        <v>71161</v>
      </c>
      <c r="L70" s="30">
        <f t="shared" si="3"/>
        <v>3.77710694025171E-2</v>
      </c>
      <c r="M70" s="8"/>
    </row>
    <row r="71" spans="1:13" s="4" customFormat="1" ht="13.5" customHeight="1" x14ac:dyDescent="0.3">
      <c r="A71" s="92">
        <v>2000</v>
      </c>
      <c r="B71" s="84">
        <v>510</v>
      </c>
      <c r="C71" s="84">
        <v>24482</v>
      </c>
      <c r="D71" s="84">
        <v>17943</v>
      </c>
      <c r="E71" s="84">
        <v>31178</v>
      </c>
      <c r="F71" s="84">
        <v>145</v>
      </c>
      <c r="G71" s="84"/>
      <c r="H71" s="84">
        <v>9036</v>
      </c>
      <c r="I71" s="84">
        <f t="shared" si="1"/>
        <v>83294</v>
      </c>
      <c r="J71" s="86"/>
      <c r="K71" s="84">
        <f t="shared" si="2"/>
        <v>74258</v>
      </c>
      <c r="L71" s="30">
        <f t="shared" si="3"/>
        <v>4.3521029777546689E-2</v>
      </c>
      <c r="M71" s="8"/>
    </row>
    <row r="72" spans="1:13" s="4" customFormat="1" ht="13.5" customHeight="1" x14ac:dyDescent="0.3">
      <c r="A72" s="92">
        <v>2001</v>
      </c>
      <c r="B72" s="84">
        <v>1057</v>
      </c>
      <c r="C72" s="84">
        <v>19643</v>
      </c>
      <c r="D72" s="84">
        <v>14666</v>
      </c>
      <c r="E72" s="84">
        <v>28939</v>
      </c>
      <c r="F72" s="84">
        <v>133</v>
      </c>
      <c r="G72" s="84"/>
      <c r="H72" s="84">
        <f>3397-133</f>
        <v>3264</v>
      </c>
      <c r="I72" s="84">
        <f t="shared" si="1"/>
        <v>67702</v>
      </c>
      <c r="J72" s="86"/>
      <c r="K72" s="84">
        <f t="shared" si="2"/>
        <v>64438</v>
      </c>
      <c r="L72" s="30">
        <f t="shared" si="3"/>
        <v>-0.13224164399795307</v>
      </c>
      <c r="M72" s="8"/>
    </row>
    <row r="73" spans="1:13" s="4" customFormat="1" ht="13.5" customHeight="1" x14ac:dyDescent="0.3">
      <c r="A73" s="92">
        <v>2002</v>
      </c>
      <c r="B73" s="84">
        <v>467</v>
      </c>
      <c r="C73" s="84">
        <v>19233</v>
      </c>
      <c r="D73" s="84">
        <v>18640</v>
      </c>
      <c r="E73" s="84">
        <v>37087</v>
      </c>
      <c r="F73" s="84">
        <v>179</v>
      </c>
      <c r="G73" s="84"/>
      <c r="H73" s="84">
        <v>4726</v>
      </c>
      <c r="I73" s="84">
        <f t="shared" si="1"/>
        <v>80332</v>
      </c>
      <c r="J73" s="86" t="s">
        <v>33</v>
      </c>
      <c r="K73" s="84">
        <f t="shared" si="2"/>
        <v>75606</v>
      </c>
      <c r="L73" s="30">
        <f t="shared" si="3"/>
        <v>0.17331388311244916</v>
      </c>
      <c r="M73" s="8"/>
    </row>
    <row r="74" spans="1:13" s="4" customFormat="1" ht="13.5" customHeight="1" x14ac:dyDescent="0.3">
      <c r="A74" s="92">
        <v>2003</v>
      </c>
      <c r="B74" s="84">
        <v>468</v>
      </c>
      <c r="C74" s="84">
        <v>22670</v>
      </c>
      <c r="D74" s="84">
        <v>17357</v>
      </c>
      <c r="E74" s="84">
        <v>30608</v>
      </c>
      <c r="F74" s="84">
        <v>166</v>
      </c>
      <c r="G74" s="84"/>
      <c r="H74" s="84">
        <v>4529</v>
      </c>
      <c r="I74" s="84">
        <f t="shared" si="1"/>
        <v>75798</v>
      </c>
      <c r="J74" s="86"/>
      <c r="K74" s="84">
        <f t="shared" si="2"/>
        <v>71269</v>
      </c>
      <c r="L74" s="30">
        <f t="shared" si="3"/>
        <v>-5.7363172235007802E-2</v>
      </c>
      <c r="M74" s="8"/>
    </row>
    <row r="75" spans="1:13" s="4" customFormat="1" ht="13.5" customHeight="1" x14ac:dyDescent="0.3">
      <c r="A75" s="92">
        <v>2004</v>
      </c>
      <c r="B75" s="84">
        <v>455</v>
      </c>
      <c r="C75" s="84">
        <v>22546</v>
      </c>
      <c r="D75" s="84">
        <v>19332</v>
      </c>
      <c r="E75" s="84">
        <v>33212</v>
      </c>
      <c r="F75" s="84">
        <v>130</v>
      </c>
      <c r="G75" s="84"/>
      <c r="H75" s="84">
        <v>3177</v>
      </c>
      <c r="I75" s="84">
        <f t="shared" si="1"/>
        <v>78852</v>
      </c>
      <c r="J75" s="86"/>
      <c r="K75" s="84">
        <f t="shared" si="2"/>
        <v>75675</v>
      </c>
      <c r="L75" s="30">
        <f t="shared" si="3"/>
        <v>6.1822110595069382E-2</v>
      </c>
      <c r="M75" s="8"/>
    </row>
    <row r="76" spans="1:13" s="4" customFormat="1" ht="13.5" customHeight="1" x14ac:dyDescent="0.3">
      <c r="A76" s="92">
        <v>2005</v>
      </c>
      <c r="B76" s="84">
        <v>436</v>
      </c>
      <c r="C76" s="84">
        <v>23041</v>
      </c>
      <c r="D76" s="84">
        <v>18260</v>
      </c>
      <c r="E76" s="84">
        <v>32010</v>
      </c>
      <c r="F76" s="84">
        <v>123</v>
      </c>
      <c r="G76" s="84"/>
      <c r="H76" s="84">
        <v>3907</v>
      </c>
      <c r="I76" s="84">
        <f t="shared" si="1"/>
        <v>77777</v>
      </c>
      <c r="J76" s="86"/>
      <c r="K76" s="84">
        <f t="shared" si="2"/>
        <v>73870</v>
      </c>
      <c r="L76" s="30">
        <f t="shared" si="3"/>
        <v>-2.3851998678559631E-2</v>
      </c>
      <c r="M76" s="8"/>
    </row>
    <row r="77" spans="1:13" s="4" customFormat="1" ht="13.5" customHeight="1" x14ac:dyDescent="0.3">
      <c r="A77" s="92">
        <v>2006</v>
      </c>
      <c r="B77" s="84">
        <v>429</v>
      </c>
      <c r="C77" s="84">
        <v>22347</v>
      </c>
      <c r="D77" s="84">
        <v>19794</v>
      </c>
      <c r="E77" s="84">
        <v>32240</v>
      </c>
      <c r="F77" s="84">
        <v>127</v>
      </c>
      <c r="G77" s="84"/>
      <c r="H77" s="84">
        <v>3787</v>
      </c>
      <c r="I77" s="84">
        <f t="shared" si="1"/>
        <v>78724</v>
      </c>
      <c r="J77" s="86"/>
      <c r="K77" s="84">
        <f t="shared" si="2"/>
        <v>74937</v>
      </c>
      <c r="L77" s="30">
        <f t="shared" si="3"/>
        <v>1.4444294030052795E-2</v>
      </c>
      <c r="M77" s="8"/>
    </row>
    <row r="78" spans="1:13" s="4" customFormat="1" ht="13.5" customHeight="1" x14ac:dyDescent="0.3">
      <c r="A78" s="92">
        <v>2007</v>
      </c>
      <c r="B78" s="84">
        <v>525</v>
      </c>
      <c r="C78" s="84">
        <v>22771</v>
      </c>
      <c r="D78" s="84">
        <v>18611</v>
      </c>
      <c r="E78" s="84">
        <v>30093</v>
      </c>
      <c r="F78" s="84">
        <v>90</v>
      </c>
      <c r="G78" s="84"/>
      <c r="H78" s="84">
        <v>2318</v>
      </c>
      <c r="I78" s="84">
        <f t="shared" si="1"/>
        <v>74408</v>
      </c>
      <c r="J78" s="86"/>
      <c r="K78" s="84">
        <f t="shared" si="2"/>
        <v>72090</v>
      </c>
      <c r="L78" s="30">
        <f t="shared" si="3"/>
        <v>-3.7991913207093962E-2</v>
      </c>
      <c r="M78" s="8"/>
    </row>
    <row r="79" spans="1:13" s="4" customFormat="1" ht="13.5" customHeight="1" x14ac:dyDescent="0.3">
      <c r="A79" s="92">
        <v>2008</v>
      </c>
      <c r="B79" s="84">
        <v>533</v>
      </c>
      <c r="C79" s="84">
        <v>26320</v>
      </c>
      <c r="D79" s="84">
        <v>18648</v>
      </c>
      <c r="E79" s="84">
        <v>33881</v>
      </c>
      <c r="F79" s="84">
        <v>53</v>
      </c>
      <c r="G79" s="84"/>
      <c r="H79" s="84">
        <v>1265</v>
      </c>
      <c r="I79" s="84">
        <f t="shared" si="1"/>
        <v>80700</v>
      </c>
      <c r="J79" s="86"/>
      <c r="K79" s="84">
        <f t="shared" ref="K79:K85" si="4">SUM(I79-H79)</f>
        <v>79435</v>
      </c>
      <c r="L79" s="30">
        <f t="shared" si="3"/>
        <v>0.10188653072548204</v>
      </c>
      <c r="M79" s="8"/>
    </row>
    <row r="80" spans="1:13" s="4" customFormat="1" ht="13.5" customHeight="1" x14ac:dyDescent="0.3">
      <c r="A80" s="92">
        <v>2009</v>
      </c>
      <c r="B80" s="84">
        <v>595</v>
      </c>
      <c r="C80" s="84">
        <v>20782</v>
      </c>
      <c r="D80" s="84">
        <v>16681</v>
      </c>
      <c r="E80" s="84">
        <v>30540</v>
      </c>
      <c r="F80" s="84">
        <v>0</v>
      </c>
      <c r="G80" s="85" t="s">
        <v>34</v>
      </c>
      <c r="H80" s="84">
        <v>1045</v>
      </c>
      <c r="I80" s="84">
        <f t="shared" si="1"/>
        <v>69643</v>
      </c>
      <c r="J80" s="86"/>
      <c r="K80" s="84">
        <f t="shared" si="4"/>
        <v>68598</v>
      </c>
      <c r="L80" s="30">
        <f t="shared" si="3"/>
        <v>-0.13642600868634733</v>
      </c>
      <c r="M80" s="8"/>
    </row>
    <row r="81" spans="1:13" s="4" customFormat="1" ht="13.5" customHeight="1" x14ac:dyDescent="0.3">
      <c r="A81" s="92">
        <v>2010</v>
      </c>
      <c r="B81" s="84">
        <v>611</v>
      </c>
      <c r="C81" s="84">
        <v>24914</v>
      </c>
      <c r="D81" s="84">
        <v>21844</v>
      </c>
      <c r="E81" s="84">
        <v>34036</v>
      </c>
      <c r="F81" s="84">
        <v>0</v>
      </c>
      <c r="G81" s="85" t="s">
        <v>34</v>
      </c>
      <c r="H81" s="84">
        <v>1075</v>
      </c>
      <c r="I81" s="84">
        <f t="shared" si="1"/>
        <v>82480</v>
      </c>
      <c r="J81" s="86"/>
      <c r="K81" s="84">
        <f t="shared" si="4"/>
        <v>81405</v>
      </c>
      <c r="L81" s="30">
        <f t="shared" si="3"/>
        <v>0.18669640514300709</v>
      </c>
      <c r="M81" s="8"/>
    </row>
    <row r="82" spans="1:13" s="4" customFormat="1" ht="13.5" customHeight="1" x14ac:dyDescent="0.3">
      <c r="A82" s="92">
        <v>2011</v>
      </c>
      <c r="B82" s="84">
        <v>522</v>
      </c>
      <c r="C82" s="84">
        <v>26274</v>
      </c>
      <c r="D82" s="84">
        <v>23193</v>
      </c>
      <c r="E82" s="84">
        <v>31258</v>
      </c>
      <c r="F82" s="84">
        <v>0</v>
      </c>
      <c r="G82" s="85" t="s">
        <v>34</v>
      </c>
      <c r="H82" s="84">
        <v>1168</v>
      </c>
      <c r="I82" s="84">
        <f>SUM(B82:H82)</f>
        <v>82415</v>
      </c>
      <c r="J82" s="86"/>
      <c r="K82" s="84">
        <f t="shared" si="4"/>
        <v>81247</v>
      </c>
      <c r="L82" s="30">
        <f t="shared" ref="L82:L86" si="5">SUM(K82-K81)/K81</f>
        <v>-1.9409127203488729E-3</v>
      </c>
      <c r="M82" s="8"/>
    </row>
    <row r="83" spans="1:13" s="4" customFormat="1" ht="13.5" customHeight="1" x14ac:dyDescent="0.3">
      <c r="A83" s="92">
        <v>2012</v>
      </c>
      <c r="B83" s="84">
        <v>595</v>
      </c>
      <c r="C83" s="84">
        <v>24690</v>
      </c>
      <c r="D83" s="84">
        <v>20096</v>
      </c>
      <c r="E83" s="84">
        <v>33580</v>
      </c>
      <c r="F83" s="84">
        <v>0</v>
      </c>
      <c r="G83" s="85" t="s">
        <v>34</v>
      </c>
      <c r="H83" s="84">
        <v>1089</v>
      </c>
      <c r="I83" s="84">
        <f t="shared" si="1"/>
        <v>80050</v>
      </c>
      <c r="J83" s="86"/>
      <c r="K83" s="84">
        <f t="shared" si="4"/>
        <v>78961</v>
      </c>
      <c r="L83" s="30">
        <f t="shared" si="5"/>
        <v>-2.81364234987138E-2</v>
      </c>
      <c r="M83" s="8"/>
    </row>
    <row r="84" spans="1:13" s="4" customFormat="1" ht="13.5" customHeight="1" x14ac:dyDescent="0.3">
      <c r="A84" s="92">
        <v>2013</v>
      </c>
      <c r="B84" s="84">
        <v>635</v>
      </c>
      <c r="C84" s="84">
        <v>26417</v>
      </c>
      <c r="D84" s="84">
        <v>20619</v>
      </c>
      <c r="E84" s="84">
        <v>31640</v>
      </c>
      <c r="F84" s="84"/>
      <c r="G84" s="85" t="s">
        <v>34</v>
      </c>
      <c r="H84" s="84">
        <v>1151</v>
      </c>
      <c r="I84" s="84">
        <f t="shared" ref="I84:I89" si="6">SUM(B84:H84)</f>
        <v>80462</v>
      </c>
      <c r="J84" s="86"/>
      <c r="K84" s="84">
        <f t="shared" si="4"/>
        <v>79311</v>
      </c>
      <c r="L84" s="30">
        <f t="shared" si="5"/>
        <v>4.4325679765960411E-3</v>
      </c>
      <c r="M84" s="8"/>
    </row>
    <row r="85" spans="1:13" s="58" customFormat="1" ht="13.5" customHeight="1" x14ac:dyDescent="0.3">
      <c r="A85" s="93">
        <v>2014</v>
      </c>
      <c r="B85" s="88">
        <v>644</v>
      </c>
      <c r="C85" s="88">
        <v>24861</v>
      </c>
      <c r="D85" s="88">
        <v>20731</v>
      </c>
      <c r="E85" s="88">
        <v>31451</v>
      </c>
      <c r="F85" s="88">
        <v>0</v>
      </c>
      <c r="G85" s="89" t="s">
        <v>34</v>
      </c>
      <c r="H85" s="88">
        <v>1109</v>
      </c>
      <c r="I85" s="88">
        <f t="shared" si="6"/>
        <v>78796</v>
      </c>
      <c r="J85" s="90"/>
      <c r="K85" s="88">
        <f t="shared" si="4"/>
        <v>77687</v>
      </c>
      <c r="L85" s="124">
        <f t="shared" si="5"/>
        <v>-2.0476352586652546E-2</v>
      </c>
      <c r="M85" s="57"/>
    </row>
    <row r="86" spans="1:13" s="4" customFormat="1" ht="13.5" customHeight="1" x14ac:dyDescent="0.3">
      <c r="A86" s="93">
        <v>2015</v>
      </c>
      <c r="B86" s="88">
        <v>656</v>
      </c>
      <c r="C86" s="88">
        <v>24694</v>
      </c>
      <c r="D86" s="88">
        <v>22588</v>
      </c>
      <c r="E86" s="88">
        <v>32322</v>
      </c>
      <c r="F86" s="88">
        <v>0</v>
      </c>
      <c r="G86" s="89" t="s">
        <v>34</v>
      </c>
      <c r="H86" s="88">
        <v>1142</v>
      </c>
      <c r="I86" s="88">
        <f t="shared" si="6"/>
        <v>81402</v>
      </c>
      <c r="J86" s="90"/>
      <c r="K86" s="88">
        <f t="shared" ref="K86:K94" si="7">SUM(I86-H86)</f>
        <v>80260</v>
      </c>
      <c r="L86" s="124">
        <f t="shared" si="5"/>
        <v>3.3120084441412331E-2</v>
      </c>
      <c r="M86" s="8"/>
    </row>
    <row r="87" spans="1:13" s="4" customFormat="1" ht="13.5" customHeight="1" x14ac:dyDescent="0.3">
      <c r="A87" s="137">
        <v>2016</v>
      </c>
      <c r="B87" s="138">
        <v>982</v>
      </c>
      <c r="C87" s="138">
        <v>38652</v>
      </c>
      <c r="D87" s="138">
        <v>21457</v>
      </c>
      <c r="E87" s="138">
        <v>34803</v>
      </c>
      <c r="F87" s="138"/>
      <c r="G87" s="139"/>
      <c r="H87" s="138">
        <v>1175</v>
      </c>
      <c r="I87" s="138">
        <f t="shared" si="6"/>
        <v>97069</v>
      </c>
      <c r="J87" s="140"/>
      <c r="K87" s="138">
        <f t="shared" si="7"/>
        <v>95894</v>
      </c>
      <c r="L87" s="141">
        <f t="shared" ref="L87:L92" si="8">SUM(K87-K86)/K86</f>
        <v>0.19479192623972091</v>
      </c>
      <c r="M87" s="8"/>
    </row>
    <row r="88" spans="1:13" s="4" customFormat="1" ht="13.5" customHeight="1" thickBot="1" x14ac:dyDescent="0.35">
      <c r="A88" s="94">
        <v>2017</v>
      </c>
      <c r="B88" s="95">
        <v>845</v>
      </c>
      <c r="C88" s="95">
        <v>18869</v>
      </c>
      <c r="D88" s="95">
        <v>10704</v>
      </c>
      <c r="E88" s="95">
        <v>30896</v>
      </c>
      <c r="F88" s="95">
        <v>0</v>
      </c>
      <c r="G88" s="96" t="s">
        <v>34</v>
      </c>
      <c r="H88" s="95">
        <v>636</v>
      </c>
      <c r="I88" s="95">
        <f t="shared" si="6"/>
        <v>61950</v>
      </c>
      <c r="J88" s="97"/>
      <c r="K88" s="95">
        <f t="shared" si="7"/>
        <v>61314</v>
      </c>
      <c r="L88" s="98">
        <f t="shared" si="8"/>
        <v>-0.36060650301374436</v>
      </c>
      <c r="M88" s="8"/>
    </row>
    <row r="89" spans="1:13" s="4" customFormat="1" ht="13.5" customHeight="1" thickBot="1" x14ac:dyDescent="0.35">
      <c r="A89" s="94">
        <v>2018</v>
      </c>
      <c r="B89" s="95">
        <v>1258</v>
      </c>
      <c r="C89" s="95">
        <v>18214</v>
      </c>
      <c r="D89" s="95">
        <v>17252</v>
      </c>
      <c r="E89" s="95">
        <v>30545</v>
      </c>
      <c r="F89" s="95">
        <v>0</v>
      </c>
      <c r="G89" s="96" t="s">
        <v>34</v>
      </c>
      <c r="H89" s="95">
        <v>815</v>
      </c>
      <c r="I89" s="95">
        <f t="shared" si="6"/>
        <v>68084</v>
      </c>
      <c r="J89" s="97"/>
      <c r="K89" s="95">
        <f t="shared" si="7"/>
        <v>67269</v>
      </c>
      <c r="L89" s="98">
        <f t="shared" si="8"/>
        <v>9.7123006164986786E-2</v>
      </c>
      <c r="M89" s="8"/>
    </row>
    <row r="90" spans="1:13" s="4" customFormat="1" ht="13.5" customHeight="1" thickBot="1" x14ac:dyDescent="0.35">
      <c r="A90" s="94">
        <v>2019</v>
      </c>
      <c r="B90" s="95">
        <v>804</v>
      </c>
      <c r="C90" s="95">
        <v>20857</v>
      </c>
      <c r="D90" s="95">
        <v>19365</v>
      </c>
      <c r="E90" s="95">
        <v>30700</v>
      </c>
      <c r="F90" s="95">
        <v>0</v>
      </c>
      <c r="G90" s="96" t="s">
        <v>34</v>
      </c>
      <c r="H90" s="95">
        <v>840</v>
      </c>
      <c r="I90" s="95">
        <f>SUM(B90:H90)</f>
        <v>72566</v>
      </c>
      <c r="J90" s="97"/>
      <c r="K90" s="95">
        <f t="shared" si="7"/>
        <v>71726</v>
      </c>
      <c r="L90" s="98">
        <f t="shared" si="8"/>
        <v>6.6256373663946252E-2</v>
      </c>
      <c r="M90" s="8"/>
    </row>
    <row r="91" spans="1:13" s="4" customFormat="1" ht="13.5" customHeight="1" thickBot="1" x14ac:dyDescent="0.35">
      <c r="A91" s="94">
        <v>2020</v>
      </c>
      <c r="B91" s="95">
        <v>987</v>
      </c>
      <c r="C91" s="95">
        <v>32223</v>
      </c>
      <c r="D91" s="95">
        <v>19984</v>
      </c>
      <c r="E91" s="95">
        <v>33162</v>
      </c>
      <c r="F91" s="95">
        <v>0</v>
      </c>
      <c r="G91" s="96" t="s">
        <v>34</v>
      </c>
      <c r="H91" s="95">
        <v>993</v>
      </c>
      <c r="I91" s="95">
        <f>SUM(B91:H91)</f>
        <v>87349</v>
      </c>
      <c r="J91" s="97"/>
      <c r="K91" s="95">
        <f t="shared" si="7"/>
        <v>86356</v>
      </c>
      <c r="L91" s="98">
        <f t="shared" si="8"/>
        <v>0.20397066614616735</v>
      </c>
      <c r="M91" s="8"/>
    </row>
    <row r="92" spans="1:13" s="4" customFormat="1" ht="13.5" customHeight="1" thickBot="1" x14ac:dyDescent="0.35">
      <c r="A92" s="94">
        <v>2021</v>
      </c>
      <c r="B92" s="138">
        <v>1135</v>
      </c>
      <c r="C92" s="138">
        <v>23634</v>
      </c>
      <c r="D92" s="138">
        <v>16392</v>
      </c>
      <c r="E92" s="138">
        <v>32610</v>
      </c>
      <c r="F92" s="138">
        <v>0</v>
      </c>
      <c r="G92" s="139" t="s">
        <v>34</v>
      </c>
      <c r="H92" s="138">
        <v>761</v>
      </c>
      <c r="I92" s="138">
        <f>SUM(B92:H92)</f>
        <v>74532</v>
      </c>
      <c r="J92" s="140"/>
      <c r="K92" s="138">
        <f t="shared" si="7"/>
        <v>73771</v>
      </c>
      <c r="L92" s="186">
        <f t="shared" si="8"/>
        <v>-0.14573393857983233</v>
      </c>
      <c r="M92" s="8"/>
    </row>
    <row r="93" spans="1:13" s="4" customFormat="1" ht="13.5" customHeight="1" thickBot="1" x14ac:dyDescent="0.35">
      <c r="A93" s="183">
        <v>2022</v>
      </c>
      <c r="B93" s="184">
        <v>885</v>
      </c>
      <c r="C93" s="95">
        <v>21750</v>
      </c>
      <c r="D93" s="95">
        <v>23791</v>
      </c>
      <c r="E93" s="95">
        <v>33430</v>
      </c>
      <c r="F93" s="95">
        <v>0</v>
      </c>
      <c r="G93" s="96" t="s">
        <v>34</v>
      </c>
      <c r="H93" s="95">
        <v>901</v>
      </c>
      <c r="I93" s="95">
        <f>SUM(B93:H93)</f>
        <v>80757</v>
      </c>
      <c r="J93" s="97"/>
      <c r="K93" s="95">
        <f t="shared" ref="K93" si="9">SUM(I93-H93)</f>
        <v>79856</v>
      </c>
      <c r="L93" s="185">
        <f>SUM(K93-K91)/K91</f>
        <v>-7.5269813330862939E-2</v>
      </c>
      <c r="M93" s="8"/>
    </row>
    <row r="94" spans="1:13" s="4" customFormat="1" ht="13.5" customHeight="1" thickBot="1" x14ac:dyDescent="0.35">
      <c r="A94" s="183">
        <v>2023</v>
      </c>
      <c r="B94" s="184">
        <v>1043</v>
      </c>
      <c r="C94" s="95">
        <v>26286</v>
      </c>
      <c r="D94" s="95">
        <v>28892</v>
      </c>
      <c r="E94" s="95">
        <v>33147</v>
      </c>
      <c r="F94" s="95">
        <v>0</v>
      </c>
      <c r="G94" s="96" t="s">
        <v>34</v>
      </c>
      <c r="H94" s="95">
        <v>1034</v>
      </c>
      <c r="I94" s="95">
        <f>SUM(B94:H94)</f>
        <v>90402</v>
      </c>
      <c r="J94" s="97"/>
      <c r="K94" s="95">
        <f t="shared" si="7"/>
        <v>89368</v>
      </c>
      <c r="L94" s="185">
        <f>SUM(K94-K92)/K92</f>
        <v>0.2114245435198113</v>
      </c>
      <c r="M94" s="8"/>
    </row>
    <row r="95" spans="1:13" ht="13.5" customHeight="1" x14ac:dyDescent="0.3">
      <c r="A95" s="18" t="s">
        <v>59</v>
      </c>
      <c r="B95" s="17"/>
      <c r="C95" s="17"/>
      <c r="D95" s="17"/>
      <c r="E95" s="17"/>
      <c r="F95" s="17"/>
      <c r="G95" s="17"/>
      <c r="H95" s="17"/>
      <c r="I95" s="17"/>
      <c r="J95" s="19"/>
      <c r="K95" s="19"/>
      <c r="L95" s="17"/>
      <c r="M95" s="20"/>
    </row>
    <row r="96" spans="1:13" ht="13.5" customHeight="1" x14ac:dyDescent="0.3">
      <c r="A96" s="6" t="s">
        <v>28</v>
      </c>
      <c r="B96" s="6"/>
      <c r="C96" s="6"/>
      <c r="D96" s="6"/>
      <c r="E96" s="6"/>
      <c r="F96" s="6"/>
      <c r="G96" s="6"/>
      <c r="H96" s="6"/>
      <c r="I96" s="19"/>
      <c r="J96" s="19"/>
      <c r="K96" s="19"/>
      <c r="L96" s="6"/>
      <c r="M96" s="21"/>
    </row>
    <row r="97" spans="1:13" ht="13.5" customHeight="1" x14ac:dyDescent="0.3">
      <c r="A97" s="6" t="s">
        <v>29</v>
      </c>
      <c r="B97" s="6"/>
      <c r="C97" s="6"/>
      <c r="D97" s="6"/>
      <c r="E97" s="6"/>
      <c r="F97" s="6"/>
      <c r="G97" s="6"/>
      <c r="H97" s="6"/>
      <c r="I97" s="19"/>
      <c r="J97" s="19"/>
      <c r="K97" s="19"/>
      <c r="L97" s="6"/>
      <c r="M97" s="21"/>
    </row>
    <row r="98" spans="1:13" ht="13.5" customHeight="1" x14ac:dyDescent="0.3">
      <c r="A98" s="6" t="s">
        <v>30</v>
      </c>
      <c r="B98" s="6"/>
      <c r="C98" s="6"/>
      <c r="D98" s="6"/>
      <c r="E98" s="6"/>
      <c r="F98" s="6"/>
      <c r="G98" s="6"/>
      <c r="H98" s="6"/>
      <c r="I98" s="19"/>
      <c r="J98" s="19"/>
      <c r="K98" s="19"/>
      <c r="L98" s="6"/>
      <c r="M98" s="21"/>
    </row>
    <row r="99" spans="1:13" ht="13.5" customHeight="1" x14ac:dyDescent="0.3">
      <c r="A99" s="6" t="s">
        <v>41</v>
      </c>
      <c r="B99" s="6"/>
      <c r="C99" s="6"/>
      <c r="D99" s="6"/>
      <c r="E99" s="6"/>
      <c r="F99" s="6"/>
      <c r="G99" s="6"/>
      <c r="H99" s="6"/>
      <c r="I99" s="19"/>
      <c r="J99" s="19"/>
      <c r="K99" s="19"/>
      <c r="L99" s="6"/>
      <c r="M99" s="21"/>
    </row>
    <row r="100" spans="1:13" ht="13.5" customHeight="1" x14ac:dyDescent="0.3">
      <c r="A100" s="6" t="s">
        <v>58</v>
      </c>
      <c r="B100" s="6"/>
      <c r="C100" s="6"/>
      <c r="D100" s="6"/>
      <c r="E100" s="6"/>
      <c r="F100" s="6"/>
      <c r="G100" s="6"/>
      <c r="H100" s="6"/>
      <c r="I100" s="19"/>
      <c r="J100" s="19"/>
      <c r="K100" s="19"/>
      <c r="L100" s="6"/>
      <c r="M100" s="21"/>
    </row>
    <row r="101" spans="1:13" ht="13.5" customHeight="1" x14ac:dyDescent="0.3">
      <c r="A101" s="22"/>
      <c r="B101" s="6"/>
      <c r="C101" s="6"/>
      <c r="D101" s="6"/>
      <c r="E101" s="6"/>
      <c r="F101" s="6"/>
      <c r="G101" s="6"/>
      <c r="H101" s="6"/>
      <c r="I101" s="19"/>
      <c r="J101" s="19"/>
      <c r="K101" s="19"/>
      <c r="L101" s="6"/>
      <c r="M101" s="21"/>
    </row>
    <row r="102" spans="1:13" s="37" customFormat="1" ht="53.25" customHeight="1" x14ac:dyDescent="0.25">
      <c r="A102" s="234" t="s">
        <v>57</v>
      </c>
      <c r="B102" s="234"/>
      <c r="C102" s="234"/>
      <c r="D102" s="234"/>
      <c r="E102" s="234"/>
      <c r="F102" s="234"/>
      <c r="G102" s="234"/>
      <c r="H102" s="234"/>
      <c r="I102" s="234"/>
      <c r="J102" s="234"/>
      <c r="K102" s="234"/>
      <c r="L102" s="234"/>
      <c r="M102" s="36"/>
    </row>
    <row r="103" spans="1:13" x14ac:dyDescent="0.25">
      <c r="A103" s="24"/>
      <c r="B103" s="23"/>
      <c r="C103" s="23"/>
      <c r="D103" s="23"/>
      <c r="E103" s="23"/>
      <c r="F103" s="23"/>
      <c r="G103" s="23"/>
      <c r="H103" s="23"/>
      <c r="I103" s="173"/>
      <c r="J103" s="173"/>
      <c r="K103" s="173"/>
      <c r="L103" s="23"/>
      <c r="M103" s="21"/>
    </row>
  </sheetData>
  <mergeCells count="13">
    <mergeCell ref="A1:L1"/>
    <mergeCell ref="A2:L2"/>
    <mergeCell ref="A3:L3"/>
    <mergeCell ref="A102:L102"/>
    <mergeCell ref="A5:A6"/>
    <mergeCell ref="B5:B6"/>
    <mergeCell ref="C5:C6"/>
    <mergeCell ref="D5:D6"/>
    <mergeCell ref="E5:E6"/>
    <mergeCell ref="F5:G6"/>
    <mergeCell ref="H5:H6"/>
    <mergeCell ref="I5:J6"/>
    <mergeCell ref="L5:L6"/>
  </mergeCells>
  <phoneticPr fontId="5" type="noConversion"/>
  <printOptions horizontalCentered="1"/>
  <pageMargins left="0.5" right="0.5" top="0.75" bottom="0.75" header="0.5" footer="0.5"/>
  <pageSetup scale="78"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1"/>
  <sheetViews>
    <sheetView topLeftCell="A81" zoomScaleNormal="100" zoomScaleSheetLayoutView="100" workbookViewId="0">
      <selection activeCell="B69" sqref="B69"/>
    </sheetView>
  </sheetViews>
  <sheetFormatPr defaultColWidth="9.7265625" defaultRowHeight="12.5" x14ac:dyDescent="0.25"/>
  <cols>
    <col min="1" max="1" width="9.7265625" customWidth="1"/>
    <col min="2" max="2" width="14.26953125" customWidth="1"/>
    <col min="3" max="3" width="15.1796875" customWidth="1"/>
    <col min="4" max="4" width="14.81640625" customWidth="1"/>
    <col min="5" max="5" width="14.54296875" style="179" bestFit="1" customWidth="1"/>
    <col min="6" max="6" width="1" hidden="1" customWidth="1"/>
  </cols>
  <sheetData>
    <row r="1" spans="1:9" s="11" customFormat="1" ht="13.5" customHeight="1" x14ac:dyDescent="0.3">
      <c r="A1" s="249" t="s">
        <v>36</v>
      </c>
      <c r="B1" s="249"/>
      <c r="C1" s="249"/>
      <c r="D1" s="249"/>
      <c r="E1" s="249"/>
      <c r="F1" s="250"/>
    </row>
    <row r="2" spans="1:9" s="11" customFormat="1" ht="13.5" customHeight="1" x14ac:dyDescent="0.3">
      <c r="A2" s="251" t="s">
        <v>20</v>
      </c>
      <c r="B2" s="251"/>
      <c r="C2" s="251"/>
      <c r="D2" s="251"/>
      <c r="E2" s="251"/>
      <c r="F2" s="251"/>
    </row>
    <row r="3" spans="1:9" s="11" customFormat="1" ht="13.5" customHeight="1" thickBot="1" x14ac:dyDescent="0.35">
      <c r="A3" s="251" t="s">
        <v>92</v>
      </c>
      <c r="B3" s="251"/>
      <c r="C3" s="251"/>
      <c r="D3" s="251"/>
      <c r="E3" s="251"/>
      <c r="F3" s="251"/>
      <c r="H3" s="32"/>
    </row>
    <row r="4" spans="1:9" s="11" customFormat="1" x14ac:dyDescent="0.25">
      <c r="A4" s="242" t="s">
        <v>40</v>
      </c>
      <c r="B4" s="235" t="s">
        <v>61</v>
      </c>
      <c r="C4" s="244" t="s">
        <v>39</v>
      </c>
      <c r="D4" s="235" t="s">
        <v>60</v>
      </c>
      <c r="E4" s="244" t="s">
        <v>39</v>
      </c>
      <c r="F4" s="13"/>
      <c r="H4" s="32"/>
    </row>
    <row r="5" spans="1:9" s="11" customFormat="1" ht="12.75" customHeight="1" x14ac:dyDescent="0.3">
      <c r="A5" s="243"/>
      <c r="B5" s="246"/>
      <c r="C5" s="245"/>
      <c r="D5" s="246"/>
      <c r="E5" s="245"/>
      <c r="F5" s="13"/>
      <c r="H5" s="27"/>
      <c r="I5" s="33"/>
    </row>
    <row r="6" spans="1:9" s="11" customFormat="1" ht="13" x14ac:dyDescent="0.3">
      <c r="A6" s="243"/>
      <c r="B6" s="246"/>
      <c r="C6" s="245"/>
      <c r="D6" s="246"/>
      <c r="E6" s="245"/>
      <c r="F6" s="13"/>
      <c r="H6" s="27"/>
      <c r="I6" s="33"/>
    </row>
    <row r="7" spans="1:9" s="11" customFormat="1" ht="13.5" customHeight="1" x14ac:dyDescent="0.3">
      <c r="A7" s="99">
        <v>1976</v>
      </c>
      <c r="B7" s="100">
        <f>SUM('All Category Pages'!I47)</f>
        <v>57072</v>
      </c>
      <c r="C7" s="101"/>
      <c r="D7" s="100">
        <f>SUM('All Category Pages'!K47)</f>
        <v>50505</v>
      </c>
      <c r="E7" s="176"/>
      <c r="F7" s="13"/>
      <c r="H7" s="27"/>
      <c r="I7" s="33"/>
    </row>
    <row r="8" spans="1:9" s="11" customFormat="1" ht="13.5" customHeight="1" x14ac:dyDescent="0.3">
      <c r="A8" s="99">
        <v>1977</v>
      </c>
      <c r="B8" s="100">
        <f>SUM('All Category Pages'!I48)</f>
        <v>65603</v>
      </c>
      <c r="C8" s="102">
        <f t="shared" ref="C8:C29" si="0">SUM((B8-B7)/B7)</f>
        <v>0.14947785253714607</v>
      </c>
      <c r="D8" s="100">
        <f>SUM('All Category Pages'!K48)</f>
        <v>57787</v>
      </c>
      <c r="E8" s="177">
        <f t="shared" ref="E8:E29" si="1">SUM((D8-D7)/D7)</f>
        <v>0.14418374418374419</v>
      </c>
      <c r="F8" s="13"/>
    </row>
    <row r="9" spans="1:9" s="11" customFormat="1" ht="13.5" customHeight="1" x14ac:dyDescent="0.3">
      <c r="A9" s="99">
        <v>1978</v>
      </c>
      <c r="B9" s="100">
        <f>SUM('All Category Pages'!I49)</f>
        <v>61261</v>
      </c>
      <c r="C9" s="102">
        <f t="shared" si="0"/>
        <v>-6.618599759157355E-2</v>
      </c>
      <c r="D9" s="100">
        <f>SUM('All Category Pages'!K49)</f>
        <v>55696</v>
      </c>
      <c r="E9" s="177">
        <f t="shared" si="1"/>
        <v>-3.6184608995102702E-2</v>
      </c>
      <c r="F9" s="13"/>
    </row>
    <row r="10" spans="1:9" s="11" customFormat="1" ht="13.5" customHeight="1" x14ac:dyDescent="0.3">
      <c r="A10" s="99">
        <v>1979</v>
      </c>
      <c r="B10" s="100">
        <f>SUM('All Category Pages'!I50)</f>
        <v>77498</v>
      </c>
      <c r="C10" s="102">
        <f t="shared" si="0"/>
        <v>0.26504627740324188</v>
      </c>
      <c r="D10" s="100">
        <f>SUM('All Category Pages'!K50)</f>
        <v>71191</v>
      </c>
      <c r="E10" s="177">
        <f t="shared" si="1"/>
        <v>0.27820669347888538</v>
      </c>
      <c r="F10" s="13"/>
    </row>
    <row r="11" spans="1:9" s="11" customFormat="1" ht="13.5" customHeight="1" x14ac:dyDescent="0.3">
      <c r="A11" s="99">
        <v>1980</v>
      </c>
      <c r="B11" s="100">
        <f>SUM('All Category Pages'!I51)</f>
        <v>87012</v>
      </c>
      <c r="C11" s="102">
        <f t="shared" si="0"/>
        <v>0.1227644584376371</v>
      </c>
      <c r="D11" s="100">
        <f>SUM('All Category Pages'!K51)</f>
        <v>73258</v>
      </c>
      <c r="E11" s="177">
        <f t="shared" si="1"/>
        <v>2.903456897641556E-2</v>
      </c>
      <c r="F11" s="13"/>
    </row>
    <row r="12" spans="1:9" s="11" customFormat="1" ht="13.5" customHeight="1" x14ac:dyDescent="0.3">
      <c r="A12" s="99">
        <v>1981</v>
      </c>
      <c r="B12" s="100">
        <f>SUM('All Category Pages'!I52)</f>
        <v>63554</v>
      </c>
      <c r="C12" s="102">
        <f t="shared" si="0"/>
        <v>-0.26959499839102652</v>
      </c>
      <c r="D12" s="100">
        <f>SUM('All Category Pages'!K52)</f>
        <v>57736</v>
      </c>
      <c r="E12" s="177">
        <f t="shared" si="1"/>
        <v>-0.21188129624068361</v>
      </c>
      <c r="F12" s="13"/>
    </row>
    <row r="13" spans="1:9" s="11" customFormat="1" ht="13.5" customHeight="1" x14ac:dyDescent="0.3">
      <c r="A13" s="71">
        <v>1982</v>
      </c>
      <c r="B13" s="72">
        <f>SUM('All Category Pages'!I53)</f>
        <v>58494</v>
      </c>
      <c r="C13" s="103">
        <f t="shared" si="0"/>
        <v>-7.961733329137427E-2</v>
      </c>
      <c r="D13" s="72">
        <f>SUM('All Category Pages'!K53)</f>
        <v>53104</v>
      </c>
      <c r="E13" s="178">
        <f t="shared" si="1"/>
        <v>-8.0227241235970623E-2</v>
      </c>
    </row>
    <row r="14" spans="1:9" s="11" customFormat="1" ht="13.5" customHeight="1" x14ac:dyDescent="0.3">
      <c r="A14" s="71">
        <v>1983</v>
      </c>
      <c r="B14" s="72">
        <f>SUM('All Category Pages'!I54)</f>
        <v>57704</v>
      </c>
      <c r="C14" s="103">
        <f t="shared" si="0"/>
        <v>-1.3505658700037611E-2</v>
      </c>
      <c r="D14" s="72">
        <f>SUM('All Category Pages'!K54)</f>
        <v>53018</v>
      </c>
      <c r="E14" s="178">
        <f t="shared" si="1"/>
        <v>-1.6194636938836999E-3</v>
      </c>
    </row>
    <row r="15" spans="1:9" s="11" customFormat="1" ht="13.5" customHeight="1" x14ac:dyDescent="0.3">
      <c r="A15" s="71">
        <v>1984</v>
      </c>
      <c r="B15" s="72">
        <f>SUM('All Category Pages'!I55)</f>
        <v>50998</v>
      </c>
      <c r="C15" s="103">
        <f t="shared" si="0"/>
        <v>-0.11621378067378345</v>
      </c>
      <c r="D15" s="72">
        <f>SUM('All Category Pages'!K55)</f>
        <v>48643</v>
      </c>
      <c r="E15" s="178">
        <f t="shared" si="1"/>
        <v>-8.2519144441510428E-2</v>
      </c>
    </row>
    <row r="16" spans="1:9" s="11" customFormat="1" ht="13.5" customHeight="1" x14ac:dyDescent="0.3">
      <c r="A16" s="71">
        <v>1985</v>
      </c>
      <c r="B16" s="72">
        <f>SUM('All Category Pages'!I56)</f>
        <v>53480</v>
      </c>
      <c r="C16" s="103">
        <f t="shared" si="0"/>
        <v>4.8668575238244638E-2</v>
      </c>
      <c r="D16" s="72">
        <f>SUM('All Category Pages'!K56)</f>
        <v>50502</v>
      </c>
      <c r="E16" s="178">
        <f t="shared" si="1"/>
        <v>3.8217215221100671E-2</v>
      </c>
    </row>
    <row r="17" spans="1:5" s="11" customFormat="1" ht="13.5" customHeight="1" x14ac:dyDescent="0.3">
      <c r="A17" s="71">
        <v>1986</v>
      </c>
      <c r="B17" s="72">
        <f>SUM('All Category Pages'!I57)</f>
        <v>47418</v>
      </c>
      <c r="C17" s="103">
        <f t="shared" si="0"/>
        <v>-0.11335078534031413</v>
      </c>
      <c r="D17" s="72">
        <f>SUM('All Category Pages'!K57)</f>
        <v>44812</v>
      </c>
      <c r="E17" s="178">
        <f t="shared" si="1"/>
        <v>-0.11266880519583383</v>
      </c>
    </row>
    <row r="18" spans="1:5" s="11" customFormat="1" ht="13.5" customHeight="1" x14ac:dyDescent="0.3">
      <c r="A18" s="71">
        <v>1987</v>
      </c>
      <c r="B18" s="72">
        <f>SUM('All Category Pages'!I58)</f>
        <v>49654</v>
      </c>
      <c r="C18" s="103">
        <f t="shared" si="0"/>
        <v>4.7155088784849634E-2</v>
      </c>
      <c r="D18" s="72">
        <f>SUM('All Category Pages'!K58)</f>
        <v>47033</v>
      </c>
      <c r="E18" s="178">
        <f t="shared" si="1"/>
        <v>4.9562617156118899E-2</v>
      </c>
    </row>
    <row r="19" spans="1:5" s="11" customFormat="1" ht="13.5" customHeight="1" x14ac:dyDescent="0.3">
      <c r="A19" s="71">
        <v>1988</v>
      </c>
      <c r="B19" s="72">
        <f>SUM('All Category Pages'!I59)</f>
        <v>53376</v>
      </c>
      <c r="C19" s="103">
        <f t="shared" si="0"/>
        <v>7.4958714302976598E-2</v>
      </c>
      <c r="D19" s="72">
        <f>SUM('All Category Pages'!K59)</f>
        <v>50616</v>
      </c>
      <c r="E19" s="178">
        <f t="shared" si="1"/>
        <v>7.6180554079050875E-2</v>
      </c>
    </row>
    <row r="20" spans="1:5" s="11" customFormat="1" ht="13.5" customHeight="1" x14ac:dyDescent="0.3">
      <c r="A20" s="71">
        <v>1989</v>
      </c>
      <c r="B20" s="72">
        <f>SUM('All Category Pages'!I60)</f>
        <v>53842</v>
      </c>
      <c r="C20" s="103">
        <f t="shared" si="0"/>
        <v>8.7305155875299755E-3</v>
      </c>
      <c r="D20" s="72">
        <f>SUM('All Category Pages'!K60)</f>
        <v>50501</v>
      </c>
      <c r="E20" s="178">
        <f t="shared" si="1"/>
        <v>-2.2720088509562194E-3</v>
      </c>
    </row>
    <row r="21" spans="1:5" s="11" customFormat="1" ht="13.5" customHeight="1" x14ac:dyDescent="0.3">
      <c r="A21" s="71">
        <v>1990</v>
      </c>
      <c r="B21" s="72">
        <f>SUM('All Category Pages'!I61)</f>
        <v>53620</v>
      </c>
      <c r="C21" s="103">
        <f t="shared" si="0"/>
        <v>-4.1231752163738344E-3</v>
      </c>
      <c r="D21" s="72">
        <f>SUM('All Category Pages'!K61)</f>
        <v>49795</v>
      </c>
      <c r="E21" s="178">
        <f t="shared" si="1"/>
        <v>-1.3979921189679412E-2</v>
      </c>
    </row>
    <row r="22" spans="1:5" s="11" customFormat="1" ht="13.5" customHeight="1" x14ac:dyDescent="0.3">
      <c r="A22" s="71">
        <v>1991</v>
      </c>
      <c r="B22" s="72">
        <f>SUM('All Category Pages'!I62)</f>
        <v>67716</v>
      </c>
      <c r="C22" s="103">
        <f t="shared" si="0"/>
        <v>0.26288698246922793</v>
      </c>
      <c r="D22" s="72">
        <f>SUM('All Category Pages'!K62)</f>
        <v>57973</v>
      </c>
      <c r="E22" s="178">
        <f t="shared" si="1"/>
        <v>0.16423335676272718</v>
      </c>
    </row>
    <row r="23" spans="1:5" s="11" customFormat="1" ht="13.5" customHeight="1" x14ac:dyDescent="0.3">
      <c r="A23" s="71">
        <v>1992</v>
      </c>
      <c r="B23" s="72">
        <f>SUM('All Category Pages'!I63)</f>
        <v>62928</v>
      </c>
      <c r="C23" s="103">
        <f t="shared" si="0"/>
        <v>-7.0707070707070704E-2</v>
      </c>
      <c r="D23" s="72">
        <f>SUM('All Category Pages'!K63)</f>
        <v>57003</v>
      </c>
      <c r="E23" s="178">
        <f t="shared" si="1"/>
        <v>-1.6731926931502595E-2</v>
      </c>
    </row>
    <row r="24" spans="1:5" s="11" customFormat="1" ht="13.5" customHeight="1" x14ac:dyDescent="0.3">
      <c r="A24" s="71">
        <v>1993</v>
      </c>
      <c r="B24" s="72">
        <f>SUM('All Category Pages'!I64)</f>
        <v>69688</v>
      </c>
      <c r="C24" s="103">
        <f t="shared" si="0"/>
        <v>0.10742435799644037</v>
      </c>
      <c r="D24" s="72">
        <f>SUM('All Category Pages'!K64)</f>
        <v>61166</v>
      </c>
      <c r="E24" s="178">
        <f t="shared" si="1"/>
        <v>7.3031243969615633E-2</v>
      </c>
    </row>
    <row r="25" spans="1:5" s="11" customFormat="1" ht="13.5" customHeight="1" x14ac:dyDescent="0.3">
      <c r="A25" s="71">
        <v>1994</v>
      </c>
      <c r="B25" s="72">
        <f>SUM('All Category Pages'!I65)</f>
        <v>68108</v>
      </c>
      <c r="C25" s="103">
        <f t="shared" si="0"/>
        <v>-2.2672483067386062E-2</v>
      </c>
      <c r="D25" s="72">
        <f>SUM('All Category Pages'!K65)</f>
        <v>64914</v>
      </c>
      <c r="E25" s="178">
        <f t="shared" si="1"/>
        <v>6.1275872216590914E-2</v>
      </c>
    </row>
    <row r="26" spans="1:5" s="11" customFormat="1" ht="13.5" customHeight="1" x14ac:dyDescent="0.3">
      <c r="A26" s="71">
        <v>1995</v>
      </c>
      <c r="B26" s="72">
        <f>SUM('All Category Pages'!I66)</f>
        <v>67518</v>
      </c>
      <c r="C26" s="103">
        <f t="shared" si="0"/>
        <v>-8.6627121630351786E-3</v>
      </c>
      <c r="D26" s="72">
        <f>SUM('All Category Pages'!K66)</f>
        <v>62645</v>
      </c>
      <c r="E26" s="178">
        <f t="shared" si="1"/>
        <v>-3.4953939057830362E-2</v>
      </c>
    </row>
    <row r="27" spans="1:5" s="11" customFormat="1" ht="13.5" customHeight="1" x14ac:dyDescent="0.3">
      <c r="A27" s="71">
        <v>1996</v>
      </c>
      <c r="B27" s="72">
        <f>SUM('All Category Pages'!I67)</f>
        <v>69368</v>
      </c>
      <c r="C27" s="103">
        <f t="shared" si="0"/>
        <v>2.7400100713883706E-2</v>
      </c>
      <c r="D27" s="72">
        <f>SUM('All Category Pages'!K67)</f>
        <v>64591</v>
      </c>
      <c r="E27" s="178">
        <f t="shared" si="1"/>
        <v>3.1063931678505866E-2</v>
      </c>
    </row>
    <row r="28" spans="1:5" s="11" customFormat="1" ht="13.5" customHeight="1" x14ac:dyDescent="0.3">
      <c r="A28" s="71">
        <v>1997</v>
      </c>
      <c r="B28" s="72">
        <f>SUM('All Category Pages'!I68)</f>
        <v>68530</v>
      </c>
      <c r="C28" s="103">
        <f t="shared" si="0"/>
        <v>-1.2080498212432246E-2</v>
      </c>
      <c r="D28" s="72">
        <f>SUM('All Category Pages'!K68)</f>
        <v>64549</v>
      </c>
      <c r="E28" s="178">
        <f t="shared" si="1"/>
        <v>-6.502453902246443E-4</v>
      </c>
    </row>
    <row r="29" spans="1:5" s="11" customFormat="1" ht="13.5" customHeight="1" x14ac:dyDescent="0.3">
      <c r="A29" s="71">
        <v>1998</v>
      </c>
      <c r="B29" s="72">
        <f>SUM('All Category Pages'!I69)</f>
        <v>72356</v>
      </c>
      <c r="C29" s="103">
        <f t="shared" si="0"/>
        <v>5.5829563694732236E-2</v>
      </c>
      <c r="D29" s="72">
        <f>SUM('All Category Pages'!K69)</f>
        <v>68571</v>
      </c>
      <c r="E29" s="178">
        <f t="shared" si="1"/>
        <v>6.2309253435374676E-2</v>
      </c>
    </row>
    <row r="30" spans="1:5" s="11" customFormat="1" ht="13.5" customHeight="1" x14ac:dyDescent="0.3">
      <c r="A30" s="71">
        <v>1999</v>
      </c>
      <c r="B30" s="72">
        <f>SUM('All Category Pages'!I70)</f>
        <v>73880</v>
      </c>
      <c r="C30" s="103">
        <f t="shared" ref="C30:C40" si="2">SUM((B30-B29)/B29)</f>
        <v>2.1062524185969374E-2</v>
      </c>
      <c r="D30" s="72">
        <f>SUM('All Category Pages'!K70)</f>
        <v>71161</v>
      </c>
      <c r="E30" s="178">
        <f t="shared" ref="E30:E40" si="3">SUM((D30-D29)/D29)</f>
        <v>3.77710694025171E-2</v>
      </c>
    </row>
    <row r="31" spans="1:5" s="11" customFormat="1" ht="13.5" customHeight="1" x14ac:dyDescent="0.3">
      <c r="A31" s="71">
        <v>2000</v>
      </c>
      <c r="B31" s="72">
        <f>SUM('All Category Pages'!I71)</f>
        <v>83294</v>
      </c>
      <c r="C31" s="103">
        <f t="shared" si="2"/>
        <v>0.12742284786139685</v>
      </c>
      <c r="D31" s="72">
        <f>SUM('All Category Pages'!K71)</f>
        <v>74258</v>
      </c>
      <c r="E31" s="178">
        <f t="shared" si="3"/>
        <v>4.3521029777546689E-2</v>
      </c>
    </row>
    <row r="32" spans="1:5" s="11" customFormat="1" ht="13.5" customHeight="1" x14ac:dyDescent="0.3">
      <c r="A32" s="71">
        <v>2001</v>
      </c>
      <c r="B32" s="72">
        <f>SUM('All Category Pages'!I72)</f>
        <v>67702</v>
      </c>
      <c r="C32" s="103">
        <f t="shared" si="2"/>
        <v>-0.18719235479146157</v>
      </c>
      <c r="D32" s="72">
        <f>SUM('All Category Pages'!K72)</f>
        <v>64438</v>
      </c>
      <c r="E32" s="178">
        <f t="shared" si="3"/>
        <v>-0.13224164399795307</v>
      </c>
    </row>
    <row r="33" spans="1:5" s="11" customFormat="1" ht="13.5" customHeight="1" x14ac:dyDescent="0.3">
      <c r="A33" s="71">
        <v>2002</v>
      </c>
      <c r="B33" s="72">
        <f>SUM('All Category Pages'!I73)</f>
        <v>80332</v>
      </c>
      <c r="C33" s="103">
        <f t="shared" si="2"/>
        <v>0.18655283448051757</v>
      </c>
      <c r="D33" s="72">
        <f>SUM('All Category Pages'!K73)</f>
        <v>75606</v>
      </c>
      <c r="E33" s="178">
        <f t="shared" si="3"/>
        <v>0.17331388311244916</v>
      </c>
    </row>
    <row r="34" spans="1:5" s="11" customFormat="1" ht="13.5" customHeight="1" x14ac:dyDescent="0.3">
      <c r="A34" s="71">
        <v>2003</v>
      </c>
      <c r="B34" s="72">
        <f>SUM('All Category Pages'!I74)</f>
        <v>75798</v>
      </c>
      <c r="C34" s="103">
        <f t="shared" si="2"/>
        <v>-5.6440770801175121E-2</v>
      </c>
      <c r="D34" s="72">
        <f>SUM('All Category Pages'!K74)</f>
        <v>71269</v>
      </c>
      <c r="E34" s="178">
        <f t="shared" si="3"/>
        <v>-5.7363172235007802E-2</v>
      </c>
    </row>
    <row r="35" spans="1:5" s="11" customFormat="1" ht="13.5" customHeight="1" x14ac:dyDescent="0.3">
      <c r="A35" s="71">
        <v>2004</v>
      </c>
      <c r="B35" s="72">
        <f>SUM('All Category Pages'!I75)</f>
        <v>78852</v>
      </c>
      <c r="C35" s="103">
        <f t="shared" si="2"/>
        <v>4.0291300562020106E-2</v>
      </c>
      <c r="D35" s="72">
        <f>SUM('All Category Pages'!K75)</f>
        <v>75675</v>
      </c>
      <c r="E35" s="178">
        <f t="shared" si="3"/>
        <v>6.1822110595069382E-2</v>
      </c>
    </row>
    <row r="36" spans="1:5" s="11" customFormat="1" ht="13.5" customHeight="1" x14ac:dyDescent="0.3">
      <c r="A36" s="71">
        <v>2005</v>
      </c>
      <c r="B36" s="72">
        <f>SUM('All Category Pages'!I76)</f>
        <v>77777</v>
      </c>
      <c r="C36" s="103">
        <f t="shared" si="2"/>
        <v>-1.3633135494343834E-2</v>
      </c>
      <c r="D36" s="72">
        <f>SUM('All Category Pages'!K76)</f>
        <v>73870</v>
      </c>
      <c r="E36" s="178">
        <f t="shared" si="3"/>
        <v>-2.3851998678559631E-2</v>
      </c>
    </row>
    <row r="37" spans="1:5" s="11" customFormat="1" ht="13.5" customHeight="1" x14ac:dyDescent="0.3">
      <c r="A37" s="71">
        <v>2006</v>
      </c>
      <c r="B37" s="72">
        <f>SUM('All Category Pages'!I77)</f>
        <v>78724</v>
      </c>
      <c r="C37" s="103">
        <f t="shared" si="2"/>
        <v>1.2175836044074727E-2</v>
      </c>
      <c r="D37" s="72">
        <f>SUM('All Category Pages'!K77)</f>
        <v>74937</v>
      </c>
      <c r="E37" s="178">
        <f t="shared" si="3"/>
        <v>1.4444294030052795E-2</v>
      </c>
    </row>
    <row r="38" spans="1:5" s="11" customFormat="1" ht="13.5" customHeight="1" x14ac:dyDescent="0.3">
      <c r="A38" s="71">
        <v>2007</v>
      </c>
      <c r="B38" s="72">
        <f>SUM('All Category Pages'!I78)</f>
        <v>74408</v>
      </c>
      <c r="C38" s="103">
        <f t="shared" si="2"/>
        <v>-5.4824449977135307E-2</v>
      </c>
      <c r="D38" s="72">
        <f>SUM('All Category Pages'!K78)</f>
        <v>72090</v>
      </c>
      <c r="E38" s="178">
        <f t="shared" si="3"/>
        <v>-3.7991913207093962E-2</v>
      </c>
    </row>
    <row r="39" spans="1:5" s="11" customFormat="1" ht="13.5" customHeight="1" x14ac:dyDescent="0.3">
      <c r="A39" s="71">
        <v>2008</v>
      </c>
      <c r="B39" s="72">
        <f>SUM('All Category Pages'!I79)</f>
        <v>80700</v>
      </c>
      <c r="C39" s="103">
        <f t="shared" si="2"/>
        <v>8.4560799913987739E-2</v>
      </c>
      <c r="D39" s="72">
        <f>SUM('All Category Pages'!K79)</f>
        <v>79435</v>
      </c>
      <c r="E39" s="178">
        <f t="shared" si="3"/>
        <v>0.10188653072548204</v>
      </c>
    </row>
    <row r="40" spans="1:5" s="11" customFormat="1" ht="13.5" customHeight="1" x14ac:dyDescent="0.3">
      <c r="A40" s="71">
        <v>2009</v>
      </c>
      <c r="B40" s="72">
        <f>SUM('All Category Pages'!I80)</f>
        <v>69643</v>
      </c>
      <c r="C40" s="103">
        <f t="shared" si="2"/>
        <v>-0.13701363073110284</v>
      </c>
      <c r="D40" s="72">
        <f>SUM('All Category Pages'!K80)</f>
        <v>68598</v>
      </c>
      <c r="E40" s="178">
        <f t="shared" si="3"/>
        <v>-0.13642600868634733</v>
      </c>
    </row>
    <row r="41" spans="1:5" s="11" customFormat="1" ht="13.5" customHeight="1" x14ac:dyDescent="0.3">
      <c r="A41" s="71">
        <v>2010</v>
      </c>
      <c r="B41" s="72">
        <f>SUM('All Category Pages'!I81)</f>
        <v>82480</v>
      </c>
      <c r="C41" s="103">
        <f>SUM((B41-B40)/B40)</f>
        <v>0.18432577574199849</v>
      </c>
      <c r="D41" s="72">
        <f>SUM('All Category Pages'!K81)</f>
        <v>81405</v>
      </c>
      <c r="E41" s="178">
        <f>SUM((D41-D40)/D40)</f>
        <v>0.18669640514300709</v>
      </c>
    </row>
    <row r="42" spans="1:5" s="11" customFormat="1" ht="13.5" customHeight="1" x14ac:dyDescent="0.3">
      <c r="A42" s="71">
        <v>2011</v>
      </c>
      <c r="B42" s="64">
        <f>SUM('All Category Pages'!I82)</f>
        <v>82415</v>
      </c>
      <c r="C42" s="77">
        <f>SUM((B42-B41)/B41)</f>
        <v>-7.8806983511154217E-4</v>
      </c>
      <c r="D42" s="64">
        <f>SUM('All Category Pages'!K82)</f>
        <v>81247</v>
      </c>
      <c r="E42" s="83">
        <f>SUM((D42-D41)/D41)</f>
        <v>-1.9409127203488729E-3</v>
      </c>
    </row>
    <row r="43" spans="1:5" s="11" customFormat="1" ht="13.5" customHeight="1" x14ac:dyDescent="0.3">
      <c r="A43" s="71">
        <v>2012</v>
      </c>
      <c r="B43" s="72">
        <f>SUM('All Category Pages'!I83)</f>
        <v>80050</v>
      </c>
      <c r="C43" s="103">
        <f>SUM(B43-B42)/B42</f>
        <v>-2.8696232481951103E-2</v>
      </c>
      <c r="D43" s="72">
        <f>SUM('All Category Pages'!K83)</f>
        <v>78961</v>
      </c>
      <c r="E43" s="178">
        <f>SUM((D43-D42)/D42)</f>
        <v>-2.81364234987138E-2</v>
      </c>
    </row>
    <row r="44" spans="1:5" s="11" customFormat="1" ht="13.5" customHeight="1" x14ac:dyDescent="0.3">
      <c r="A44" s="71">
        <v>2013</v>
      </c>
      <c r="B44" s="72">
        <f>SUM('All Category Pages'!I84)</f>
        <v>80462</v>
      </c>
      <c r="C44" s="103">
        <f>SUM(B44-B43)/B43</f>
        <v>5.1467832604622111E-3</v>
      </c>
      <c r="D44" s="72">
        <f>SUM('All Category Pages'!K84)</f>
        <v>79311</v>
      </c>
      <c r="E44" s="178">
        <f>SUM(D44-D43)/D43</f>
        <v>4.4325679765960411E-3</v>
      </c>
    </row>
    <row r="45" spans="1:5" s="11" customFormat="1" ht="13.5" customHeight="1" x14ac:dyDescent="0.3">
      <c r="A45" s="71">
        <v>2014</v>
      </c>
      <c r="B45" s="72">
        <f>SUM('All Category Pages'!I85)</f>
        <v>78796</v>
      </c>
      <c r="C45" s="103">
        <f>SUM(B45-B44)/B44</f>
        <v>-2.0705426163903459E-2</v>
      </c>
      <c r="D45" s="72">
        <f>SUM('All Category Pages'!K85)</f>
        <v>77687</v>
      </c>
      <c r="E45" s="178">
        <f>SUM(D45-D44)/D44</f>
        <v>-2.0476352586652546E-2</v>
      </c>
    </row>
    <row r="46" spans="1:5" s="11" customFormat="1" ht="13.5" customHeight="1" x14ac:dyDescent="0.3">
      <c r="A46" s="71">
        <v>2015</v>
      </c>
      <c r="B46" s="72">
        <f>SUM('All Category Pages'!I86)</f>
        <v>81402</v>
      </c>
      <c r="C46" s="103">
        <f t="shared" ref="C46:C52" si="4">SUM((B46-B45)/B45)</f>
        <v>3.3072744809381188E-2</v>
      </c>
      <c r="D46" s="72">
        <f>SUM('All Category Pages'!K86)</f>
        <v>80260</v>
      </c>
      <c r="E46" s="178">
        <f t="shared" ref="E46:E52" si="5">SUM((D46-D45)/D45)</f>
        <v>3.3120084441412331E-2</v>
      </c>
    </row>
    <row r="47" spans="1:5" s="11" customFormat="1" ht="13.5" customHeight="1" x14ac:dyDescent="0.3">
      <c r="A47" s="71">
        <v>2016</v>
      </c>
      <c r="B47" s="72">
        <f>SUM('All Category Pages'!I87)</f>
        <v>97069</v>
      </c>
      <c r="C47" s="103">
        <f t="shared" si="4"/>
        <v>0.19246455861035355</v>
      </c>
      <c r="D47" s="72">
        <f>SUM('All Category Pages'!K87)</f>
        <v>95894</v>
      </c>
      <c r="E47" s="178">
        <f t="shared" si="5"/>
        <v>0.19479192623972091</v>
      </c>
    </row>
    <row r="48" spans="1:5" s="11" customFormat="1" ht="13.5" customHeight="1" x14ac:dyDescent="0.3">
      <c r="A48" s="71">
        <v>2017</v>
      </c>
      <c r="B48" s="72">
        <f>SUM('All Category Pages'!I88)</f>
        <v>61950</v>
      </c>
      <c r="C48" s="103">
        <f t="shared" si="4"/>
        <v>-0.36179418763972021</v>
      </c>
      <c r="D48" s="72">
        <f>SUM('All Category Pages'!K88)</f>
        <v>61314</v>
      </c>
      <c r="E48" s="178">
        <f t="shared" si="5"/>
        <v>-0.36060650301374436</v>
      </c>
    </row>
    <row r="49" spans="1:9" s="11" customFormat="1" ht="13.5" customHeight="1" x14ac:dyDescent="0.3">
      <c r="A49" s="71">
        <v>2018</v>
      </c>
      <c r="B49" s="72">
        <f>SUM('All Category Pages'!I89)</f>
        <v>68084</v>
      </c>
      <c r="C49" s="103">
        <f t="shared" si="4"/>
        <v>9.9015334947538336E-2</v>
      </c>
      <c r="D49" s="72">
        <f>SUM('All Category Pages'!K89)</f>
        <v>67269</v>
      </c>
      <c r="E49" s="178">
        <f t="shared" si="5"/>
        <v>9.7123006164986786E-2</v>
      </c>
    </row>
    <row r="50" spans="1:9" s="11" customFormat="1" ht="13.5" customHeight="1" x14ac:dyDescent="0.3">
      <c r="A50" s="71">
        <v>2019</v>
      </c>
      <c r="B50" s="72">
        <f>SUM('All Category Pages'!I90)</f>
        <v>72566</v>
      </c>
      <c r="C50" s="103">
        <f t="shared" si="4"/>
        <v>6.5830444744727101E-2</v>
      </c>
      <c r="D50" s="72">
        <f>SUM('All Category Pages'!K90)</f>
        <v>71726</v>
      </c>
      <c r="E50" s="178">
        <f t="shared" si="5"/>
        <v>6.6256373663946252E-2</v>
      </c>
    </row>
    <row r="51" spans="1:9" s="11" customFormat="1" ht="13.5" customHeight="1" x14ac:dyDescent="0.3">
      <c r="A51" s="71">
        <v>2020</v>
      </c>
      <c r="B51" s="72">
        <f>SUM('All Category Pages'!I91)</f>
        <v>87349</v>
      </c>
      <c r="C51" s="103">
        <f t="shared" si="4"/>
        <v>0.20371799465314336</v>
      </c>
      <c r="D51" s="72">
        <f>SUM('All Category Pages'!K91)</f>
        <v>86356</v>
      </c>
      <c r="E51" s="178">
        <f t="shared" si="5"/>
        <v>0.20397066614616735</v>
      </c>
    </row>
    <row r="52" spans="1:9" s="11" customFormat="1" ht="13.5" customHeight="1" x14ac:dyDescent="0.3">
      <c r="A52" s="71">
        <v>2021</v>
      </c>
      <c r="B52" s="72">
        <f>SUM('All Category Pages'!I92)</f>
        <v>74532</v>
      </c>
      <c r="C52" s="103">
        <f t="shared" si="4"/>
        <v>-0.14673321961327548</v>
      </c>
      <c r="D52" s="72">
        <f>SUM('All Category Pages'!K92)</f>
        <v>73771</v>
      </c>
      <c r="E52" s="178">
        <f t="shared" si="5"/>
        <v>-0.14573393857983233</v>
      </c>
    </row>
    <row r="53" spans="1:9" s="11" customFormat="1" ht="13.5" customHeight="1" thickBot="1" x14ac:dyDescent="0.35">
      <c r="A53" s="70">
        <v>2022</v>
      </c>
      <c r="B53" s="191">
        <f>SUM('All Category Pages'!I93)</f>
        <v>80757</v>
      </c>
      <c r="C53" s="204">
        <f>SUM((B53-B52)/B52)</f>
        <v>8.3521172113991307E-2</v>
      </c>
      <c r="D53" s="191">
        <f>SUM('All Category Pages'!K93)</f>
        <v>79856</v>
      </c>
      <c r="E53" s="205">
        <f>SUM((D53-D52)/D52)</f>
        <v>8.248498732564287E-2</v>
      </c>
    </row>
    <row r="54" spans="1:9" s="11" customFormat="1" ht="13.5" customHeight="1" thickBot="1" x14ac:dyDescent="0.35">
      <c r="A54" s="70">
        <v>2023</v>
      </c>
      <c r="B54" s="191">
        <f>SUM('All Category Pages'!I94)</f>
        <v>90402</v>
      </c>
      <c r="C54" s="204">
        <f>SUM((B54-B53)/B53)</f>
        <v>0.11943237118763698</v>
      </c>
      <c r="D54" s="191">
        <f>SUM('All Category Pages'!K94)</f>
        <v>89368</v>
      </c>
      <c r="E54" s="205">
        <f>SUM((D54-D53)/D53)</f>
        <v>0.11911440593067521</v>
      </c>
    </row>
    <row r="55" spans="1:9" s="11" customFormat="1" ht="13.5" customHeight="1" x14ac:dyDescent="0.3">
      <c r="A55" s="12" t="s">
        <v>21</v>
      </c>
      <c r="E55" s="32"/>
    </row>
    <row r="56" spans="1:9" s="11" customFormat="1" ht="13.5" customHeight="1" x14ac:dyDescent="0.25">
      <c r="E56" s="32"/>
    </row>
    <row r="57" spans="1:9" s="11" customFormat="1" ht="13.5" customHeight="1" x14ac:dyDescent="0.3">
      <c r="A57" s="247" t="s">
        <v>37</v>
      </c>
      <c r="B57" s="247"/>
      <c r="C57" s="247"/>
      <c r="D57" s="247"/>
      <c r="E57" s="247"/>
      <c r="F57" s="247"/>
    </row>
    <row r="58" spans="1:9" s="11" customFormat="1" ht="13.5" customHeight="1" x14ac:dyDescent="0.3">
      <c r="A58" s="247" t="s">
        <v>20</v>
      </c>
      <c r="B58" s="247"/>
      <c r="C58" s="247"/>
      <c r="D58" s="247"/>
      <c r="E58" s="247"/>
      <c r="F58" s="247"/>
    </row>
    <row r="59" spans="1:9" s="11" customFormat="1" ht="13.5" customHeight="1" x14ac:dyDescent="0.3">
      <c r="A59" s="248" t="s">
        <v>92</v>
      </c>
      <c r="B59" s="248"/>
      <c r="C59" s="248"/>
      <c r="D59" s="248"/>
      <c r="E59" s="248"/>
      <c r="F59" s="248"/>
    </row>
    <row r="60" spans="1:9" ht="13.5" customHeight="1" thickBot="1" x14ac:dyDescent="0.3">
      <c r="A60" s="4"/>
      <c r="B60" s="5"/>
      <c r="C60" s="5"/>
      <c r="E60" s="5"/>
    </row>
    <row r="61" spans="1:9" ht="13" x14ac:dyDescent="0.3">
      <c r="A61" s="242" t="s">
        <v>40</v>
      </c>
      <c r="B61" s="15" t="s">
        <v>23</v>
      </c>
      <c r="C61" s="244" t="s">
        <v>39</v>
      </c>
      <c r="D61" s="16" t="s">
        <v>25</v>
      </c>
      <c r="E61" s="235" t="s">
        <v>39</v>
      </c>
      <c r="H61" s="4"/>
      <c r="I61" s="32"/>
    </row>
    <row r="62" spans="1:9" ht="13" x14ac:dyDescent="0.3">
      <c r="A62" s="243"/>
      <c r="B62" s="34" t="s">
        <v>24</v>
      </c>
      <c r="C62" s="245"/>
      <c r="D62" s="14" t="s">
        <v>24</v>
      </c>
      <c r="E62" s="246"/>
      <c r="I62" s="27"/>
    </row>
    <row r="63" spans="1:9" ht="13" x14ac:dyDescent="0.3">
      <c r="A63" s="243"/>
      <c r="B63" s="104"/>
      <c r="C63" s="245"/>
      <c r="D63" s="105"/>
      <c r="E63" s="246"/>
      <c r="I63" s="27"/>
    </row>
    <row r="64" spans="1:9" ht="13.5" customHeight="1" x14ac:dyDescent="0.3">
      <c r="A64" s="92">
        <v>1976</v>
      </c>
      <c r="B64" s="84">
        <f>SUM('All Category Pages'!C47)</f>
        <v>12589</v>
      </c>
      <c r="C64" s="76"/>
      <c r="D64" s="84">
        <f>SUM('All Category Pages'!D47)</f>
        <v>9325</v>
      </c>
      <c r="E64" s="107"/>
    </row>
    <row r="65" spans="1:5" ht="13.5" customHeight="1" x14ac:dyDescent="0.3">
      <c r="A65" s="92">
        <v>1977</v>
      </c>
      <c r="B65" s="84">
        <f>SUM('All Category Pages'!C48)</f>
        <v>14572</v>
      </c>
      <c r="C65" s="77">
        <f t="shared" ref="C65:C88" si="6">SUM((B65-B64)/B64)</f>
        <v>0.15751846850424975</v>
      </c>
      <c r="D65" s="84">
        <f>SUM('All Category Pages'!D48)</f>
        <v>9620</v>
      </c>
      <c r="E65" s="83">
        <f t="shared" ref="E65:E86" si="7">SUM((D65-D64)/D64)</f>
        <v>3.1635388739946382E-2</v>
      </c>
    </row>
    <row r="66" spans="1:5" ht="13.5" customHeight="1" x14ac:dyDescent="0.3">
      <c r="A66" s="92">
        <v>1978</v>
      </c>
      <c r="B66" s="84">
        <f>SUM('All Category Pages'!C49)</f>
        <v>15452</v>
      </c>
      <c r="C66" s="77">
        <f t="shared" si="6"/>
        <v>6.0389788635739773E-2</v>
      </c>
      <c r="D66" s="84">
        <f>SUM('All Category Pages'!D49)</f>
        <v>11885</v>
      </c>
      <c r="E66" s="83">
        <f t="shared" si="7"/>
        <v>0.23544698544698545</v>
      </c>
    </row>
    <row r="67" spans="1:5" ht="13.5" customHeight="1" x14ac:dyDescent="0.3">
      <c r="A67" s="92">
        <v>1979</v>
      </c>
      <c r="B67" s="84">
        <f>SUM('All Category Pages'!C50)</f>
        <v>19366</v>
      </c>
      <c r="C67" s="77">
        <f t="shared" si="6"/>
        <v>0.25330054361894899</v>
      </c>
      <c r="D67" s="84">
        <f>SUM('All Category Pages'!D50)</f>
        <v>18091</v>
      </c>
      <c r="E67" s="83">
        <f t="shared" si="7"/>
        <v>0.52217080353386625</v>
      </c>
    </row>
    <row r="68" spans="1:5" ht="13.5" customHeight="1" x14ac:dyDescent="0.3">
      <c r="A68" s="92">
        <v>1980</v>
      </c>
      <c r="B68" s="84">
        <f>SUM('All Category Pages'!C51)</f>
        <v>21092</v>
      </c>
      <c r="C68" s="77">
        <f t="shared" si="6"/>
        <v>8.9125271093669314E-2</v>
      </c>
      <c r="D68" s="84">
        <f>SUM('All Category Pages'!D51)</f>
        <v>16276</v>
      </c>
      <c r="E68" s="83">
        <f t="shared" si="7"/>
        <v>-0.10032612901442706</v>
      </c>
    </row>
    <row r="69" spans="1:5" ht="13.5" customHeight="1" x14ac:dyDescent="0.3">
      <c r="A69" s="92">
        <v>1981</v>
      </c>
      <c r="B69" s="84">
        <f>SUM('All Category Pages'!C52)</f>
        <v>15300</v>
      </c>
      <c r="C69" s="77">
        <f t="shared" si="6"/>
        <v>-0.27460648587142045</v>
      </c>
      <c r="D69" s="84">
        <f>SUM('All Category Pages'!D52)</f>
        <v>10433</v>
      </c>
      <c r="E69" s="83">
        <f t="shared" si="7"/>
        <v>-0.35899483902678792</v>
      </c>
    </row>
    <row r="70" spans="1:5" ht="13.5" customHeight="1" x14ac:dyDescent="0.3">
      <c r="A70" s="92">
        <v>1982</v>
      </c>
      <c r="B70" s="84">
        <f>SUM('All Category Pages'!C53)</f>
        <v>15222</v>
      </c>
      <c r="C70" s="77">
        <f t="shared" si="6"/>
        <v>-5.0980392156862748E-3</v>
      </c>
      <c r="D70" s="84">
        <f>SUM('All Category Pages'!D53)</f>
        <v>12130</v>
      </c>
      <c r="E70" s="83">
        <f t="shared" si="7"/>
        <v>0.16265695389629062</v>
      </c>
    </row>
    <row r="71" spans="1:5" ht="13.5" customHeight="1" x14ac:dyDescent="0.3">
      <c r="A71" s="92">
        <v>1983</v>
      </c>
      <c r="B71" s="84">
        <f>SUM('All Category Pages'!C54)</f>
        <v>16196</v>
      </c>
      <c r="C71" s="77">
        <f t="shared" si="6"/>
        <v>6.3986335566942582E-2</v>
      </c>
      <c r="D71" s="84">
        <f>SUM('All Category Pages'!D54)</f>
        <v>12772</v>
      </c>
      <c r="E71" s="83">
        <f t="shared" si="7"/>
        <v>5.2926628194558942E-2</v>
      </c>
    </row>
    <row r="72" spans="1:5" ht="13.5" customHeight="1" x14ac:dyDescent="0.3">
      <c r="A72" s="92">
        <v>1984</v>
      </c>
      <c r="B72" s="84">
        <f>SUM('All Category Pages'!C55)</f>
        <v>15473</v>
      </c>
      <c r="C72" s="77">
        <f t="shared" si="6"/>
        <v>-4.4640652012842674E-2</v>
      </c>
      <c r="D72" s="84">
        <f>SUM('All Category Pages'!D55)</f>
        <v>11972</v>
      </c>
      <c r="E72" s="83">
        <f t="shared" si="7"/>
        <v>-6.2637018477920456E-2</v>
      </c>
    </row>
    <row r="73" spans="1:5" ht="13.5" customHeight="1" x14ac:dyDescent="0.3">
      <c r="A73" s="92">
        <v>1985</v>
      </c>
      <c r="B73" s="84">
        <f>SUM('All Category Pages'!C56)</f>
        <v>15460</v>
      </c>
      <c r="C73" s="77">
        <f t="shared" si="6"/>
        <v>-8.4017320493763332E-4</v>
      </c>
      <c r="D73" s="84">
        <f>SUM('All Category Pages'!D56)</f>
        <v>13772</v>
      </c>
      <c r="E73" s="83">
        <f t="shared" si="7"/>
        <v>0.15035081857667892</v>
      </c>
    </row>
    <row r="74" spans="1:5" ht="13.5" customHeight="1" x14ac:dyDescent="0.3">
      <c r="A74" s="92">
        <v>1986</v>
      </c>
      <c r="B74" s="84">
        <f>SUM('All Category Pages'!C57)</f>
        <v>13904</v>
      </c>
      <c r="C74" s="77">
        <f t="shared" si="6"/>
        <v>-0.10064683053040104</v>
      </c>
      <c r="D74" s="84">
        <f>SUM('All Category Pages'!D57)</f>
        <v>11816</v>
      </c>
      <c r="E74" s="83">
        <f t="shared" si="7"/>
        <v>-0.14202730177171072</v>
      </c>
    </row>
    <row r="75" spans="1:5" ht="13.5" customHeight="1" x14ac:dyDescent="0.3">
      <c r="A75" s="92">
        <v>1987</v>
      </c>
      <c r="B75" s="84">
        <f>SUM('All Category Pages'!C58)</f>
        <v>13625</v>
      </c>
      <c r="C75" s="77">
        <f t="shared" si="6"/>
        <v>-2.0066168009205985E-2</v>
      </c>
      <c r="D75" s="84">
        <f>SUM('All Category Pages'!D58)</f>
        <v>14181</v>
      </c>
      <c r="E75" s="83">
        <f t="shared" si="7"/>
        <v>0.20015233581584294</v>
      </c>
    </row>
    <row r="76" spans="1:5" ht="13.5" customHeight="1" x14ac:dyDescent="0.3">
      <c r="A76" s="92">
        <v>1988</v>
      </c>
      <c r="B76" s="84">
        <f>SUM('All Category Pages'!C59)</f>
        <v>16042</v>
      </c>
      <c r="C76" s="77">
        <f t="shared" si="6"/>
        <v>0.17739449541284405</v>
      </c>
      <c r="D76" s="84">
        <f>SUM('All Category Pages'!D59)</f>
        <v>13883</v>
      </c>
      <c r="E76" s="83">
        <f t="shared" si="7"/>
        <v>-2.1014032860870179E-2</v>
      </c>
    </row>
    <row r="77" spans="1:5" ht="13.5" customHeight="1" x14ac:dyDescent="0.3">
      <c r="A77" s="92">
        <v>1989</v>
      </c>
      <c r="B77" s="84">
        <f>SUM('All Category Pages'!C60)</f>
        <v>16489</v>
      </c>
      <c r="C77" s="77">
        <f t="shared" si="6"/>
        <v>2.7864356065328513E-2</v>
      </c>
      <c r="D77" s="84">
        <f>SUM('All Category Pages'!D60)</f>
        <v>13220</v>
      </c>
      <c r="E77" s="83">
        <f t="shared" si="7"/>
        <v>-4.775624864942736E-2</v>
      </c>
    </row>
    <row r="78" spans="1:5" ht="13.5" customHeight="1" x14ac:dyDescent="0.3">
      <c r="A78" s="92">
        <v>1990</v>
      </c>
      <c r="B78" s="84">
        <f>SUM('All Category Pages'!C61)</f>
        <v>14179</v>
      </c>
      <c r="C78" s="77">
        <f t="shared" si="6"/>
        <v>-0.14009339559706471</v>
      </c>
      <c r="D78" s="84">
        <f>SUM('All Category Pages'!D61)</f>
        <v>12692</v>
      </c>
      <c r="E78" s="83">
        <f t="shared" si="7"/>
        <v>-3.9939485627836613E-2</v>
      </c>
    </row>
    <row r="79" spans="1:5" ht="13.5" customHeight="1" x14ac:dyDescent="0.3">
      <c r="A79" s="92">
        <v>1991</v>
      </c>
      <c r="B79" s="84">
        <f>SUM('All Category Pages'!C62)</f>
        <v>16792</v>
      </c>
      <c r="C79" s="77">
        <f t="shared" si="6"/>
        <v>0.18428662105931307</v>
      </c>
      <c r="D79" s="84">
        <f>SUM('All Category Pages'!D62)</f>
        <v>16761</v>
      </c>
      <c r="E79" s="83">
        <f t="shared" si="7"/>
        <v>0.32059565080365587</v>
      </c>
    </row>
    <row r="80" spans="1:5" ht="13.5" customHeight="1" x14ac:dyDescent="0.3">
      <c r="A80" s="92">
        <v>1992</v>
      </c>
      <c r="B80" s="84">
        <f>SUM('All Category Pages'!C63)</f>
        <v>15921</v>
      </c>
      <c r="C80" s="77">
        <f t="shared" si="6"/>
        <v>-5.1869938065745594E-2</v>
      </c>
      <c r="D80" s="84">
        <f>SUM('All Category Pages'!D63)</f>
        <v>15156</v>
      </c>
      <c r="E80" s="83">
        <f t="shared" si="7"/>
        <v>-9.5758009665294436E-2</v>
      </c>
    </row>
    <row r="81" spans="1:5" ht="13.5" customHeight="1" x14ac:dyDescent="0.3">
      <c r="A81" s="92">
        <v>1993</v>
      </c>
      <c r="B81" s="84">
        <f>SUM('All Category Pages'!C64)</f>
        <v>18016</v>
      </c>
      <c r="C81" s="77">
        <f t="shared" si="6"/>
        <v>0.1315872118585516</v>
      </c>
      <c r="D81" s="84">
        <f>SUM('All Category Pages'!D64)</f>
        <v>15410</v>
      </c>
      <c r="E81" s="83">
        <f t="shared" si="7"/>
        <v>1.675903932435999E-2</v>
      </c>
    </row>
    <row r="82" spans="1:5" ht="13.5" customHeight="1" x14ac:dyDescent="0.3">
      <c r="A82" s="92">
        <v>1994</v>
      </c>
      <c r="B82" s="84">
        <f>SUM('All Category Pages'!C65)</f>
        <v>20385</v>
      </c>
      <c r="C82" s="77">
        <f t="shared" si="6"/>
        <v>0.13149422735346358</v>
      </c>
      <c r="D82" s="84">
        <f>SUM('All Category Pages'!D65)</f>
        <v>18183</v>
      </c>
      <c r="E82" s="83">
        <f t="shared" si="7"/>
        <v>0.17994808565866321</v>
      </c>
    </row>
    <row r="83" spans="1:5" ht="13.5" customHeight="1" x14ac:dyDescent="0.3">
      <c r="A83" s="92">
        <v>1995</v>
      </c>
      <c r="B83" s="84">
        <f>SUM('All Category Pages'!C66)</f>
        <v>18047</v>
      </c>
      <c r="C83" s="77">
        <f t="shared" si="6"/>
        <v>-0.11469217561932794</v>
      </c>
      <c r="D83" s="84">
        <f>SUM('All Category Pages'!D66)</f>
        <v>15982</v>
      </c>
      <c r="E83" s="83">
        <f t="shared" si="7"/>
        <v>-0.12104713193642413</v>
      </c>
    </row>
    <row r="84" spans="1:5" ht="13.5" customHeight="1" x14ac:dyDescent="0.3">
      <c r="A84" s="92">
        <v>1996</v>
      </c>
      <c r="B84" s="84">
        <f>SUM('All Category Pages'!C67)</f>
        <v>21622</v>
      </c>
      <c r="C84" s="77">
        <f t="shared" si="6"/>
        <v>0.19809386601651244</v>
      </c>
      <c r="D84" s="84">
        <f>SUM('All Category Pages'!D67)</f>
        <v>15369</v>
      </c>
      <c r="E84" s="83">
        <f t="shared" si="7"/>
        <v>-3.8355650106369668E-2</v>
      </c>
    </row>
    <row r="85" spans="1:5" ht="13.5" customHeight="1" x14ac:dyDescent="0.3">
      <c r="A85" s="92">
        <v>1997</v>
      </c>
      <c r="B85" s="84">
        <f>SUM('All Category Pages'!C68)</f>
        <v>18984</v>
      </c>
      <c r="C85" s="77">
        <f t="shared" si="6"/>
        <v>-0.12200536490611415</v>
      </c>
      <c r="D85" s="84">
        <f>SUM('All Category Pages'!D68)</f>
        <v>15309</v>
      </c>
      <c r="E85" s="83">
        <f t="shared" si="7"/>
        <v>-3.9039625219597892E-3</v>
      </c>
    </row>
    <row r="86" spans="1:5" ht="13.5" customHeight="1" x14ac:dyDescent="0.3">
      <c r="A86" s="92">
        <v>1998</v>
      </c>
      <c r="B86" s="84">
        <f>SUM('All Category Pages'!C69)</f>
        <v>20029</v>
      </c>
      <c r="C86" s="77">
        <f t="shared" si="6"/>
        <v>5.5046354825115884E-2</v>
      </c>
      <c r="D86" s="84">
        <f>SUM('All Category Pages'!D69)</f>
        <v>18256</v>
      </c>
      <c r="E86" s="83">
        <f t="shared" si="7"/>
        <v>0.19250114311842706</v>
      </c>
    </row>
    <row r="87" spans="1:5" ht="13.5" customHeight="1" x14ac:dyDescent="0.3">
      <c r="A87" s="92">
        <v>1999</v>
      </c>
      <c r="B87" s="84">
        <f>SUM('All Category Pages'!C70)</f>
        <v>20201</v>
      </c>
      <c r="C87" s="77">
        <f t="shared" si="6"/>
        <v>8.5875480553197856E-3</v>
      </c>
      <c r="D87" s="84">
        <f>SUM('All Category Pages'!D70)</f>
        <v>19447</v>
      </c>
      <c r="E87" s="83">
        <f>SUM((D87-D85)/D85)</f>
        <v>0.27029851721209747</v>
      </c>
    </row>
    <row r="88" spans="1:5" ht="13.5" customHeight="1" x14ac:dyDescent="0.3">
      <c r="A88" s="92">
        <v>2000</v>
      </c>
      <c r="B88" s="84">
        <f>SUM('All Category Pages'!C71)</f>
        <v>24482</v>
      </c>
      <c r="C88" s="77">
        <f t="shared" si="6"/>
        <v>0.21192020197019951</v>
      </c>
      <c r="D88" s="84">
        <f>SUM('All Category Pages'!D71)</f>
        <v>17943</v>
      </c>
      <c r="E88" s="83">
        <f t="shared" ref="E88:E94" si="8">SUM((D88-D86)/D86)</f>
        <v>-1.7145048203330411E-2</v>
      </c>
    </row>
    <row r="89" spans="1:5" ht="13.5" customHeight="1" x14ac:dyDescent="0.3">
      <c r="A89" s="92">
        <v>2001</v>
      </c>
      <c r="B89" s="84">
        <f>SUM('All Category Pages'!C72)</f>
        <v>19643</v>
      </c>
      <c r="C89" s="77">
        <f t="shared" ref="C89:C94" si="9">SUM((B89-B88)/B88)</f>
        <v>-0.19765542030879829</v>
      </c>
      <c r="D89" s="84">
        <f>SUM('All Category Pages'!D72)</f>
        <v>14666</v>
      </c>
      <c r="E89" s="83">
        <f t="shared" si="8"/>
        <v>-0.24584768858949965</v>
      </c>
    </row>
    <row r="90" spans="1:5" ht="13.5" customHeight="1" x14ac:dyDescent="0.3">
      <c r="A90" s="92">
        <v>2002</v>
      </c>
      <c r="B90" s="84">
        <f>SUM('All Category Pages'!C73)</f>
        <v>19233</v>
      </c>
      <c r="C90" s="77">
        <f t="shared" si="9"/>
        <v>-2.0872575472178384E-2</v>
      </c>
      <c r="D90" s="84">
        <f>SUM('All Category Pages'!D73)</f>
        <v>18640</v>
      </c>
      <c r="E90" s="83">
        <f t="shared" si="8"/>
        <v>3.8845232123948061E-2</v>
      </c>
    </row>
    <row r="91" spans="1:5" ht="13.5" customHeight="1" x14ac:dyDescent="0.3">
      <c r="A91" s="92">
        <v>2003</v>
      </c>
      <c r="B91" s="84">
        <f>SUM('All Category Pages'!C74)</f>
        <v>22670</v>
      </c>
      <c r="C91" s="77">
        <f t="shared" si="9"/>
        <v>0.17870327042063119</v>
      </c>
      <c r="D91" s="84">
        <f>SUM('All Category Pages'!D74)</f>
        <v>17357</v>
      </c>
      <c r="E91" s="83">
        <f t="shared" si="8"/>
        <v>0.18348561298240829</v>
      </c>
    </row>
    <row r="92" spans="1:5" ht="13.5" customHeight="1" x14ac:dyDescent="0.3">
      <c r="A92" s="92">
        <v>2004</v>
      </c>
      <c r="B92" s="84">
        <f>SUM('All Category Pages'!C75)</f>
        <v>22546</v>
      </c>
      <c r="C92" s="77">
        <f t="shared" si="9"/>
        <v>-5.4697838553153947E-3</v>
      </c>
      <c r="D92" s="84">
        <f>SUM('All Category Pages'!D75)</f>
        <v>19332</v>
      </c>
      <c r="E92" s="83">
        <f t="shared" si="8"/>
        <v>3.7124463519313304E-2</v>
      </c>
    </row>
    <row r="93" spans="1:5" ht="13.5" customHeight="1" x14ac:dyDescent="0.3">
      <c r="A93" s="92">
        <v>2005</v>
      </c>
      <c r="B93" s="84">
        <f>SUM('All Category Pages'!C76)</f>
        <v>23041</v>
      </c>
      <c r="C93" s="77">
        <f t="shared" si="9"/>
        <v>2.1955113989177683E-2</v>
      </c>
      <c r="D93" s="84">
        <f>SUM('All Category Pages'!D76)</f>
        <v>18260</v>
      </c>
      <c r="E93" s="83">
        <f t="shared" si="8"/>
        <v>5.2025119548309039E-2</v>
      </c>
    </row>
    <row r="94" spans="1:5" ht="13.5" customHeight="1" x14ac:dyDescent="0.3">
      <c r="A94" s="92">
        <v>2006</v>
      </c>
      <c r="B94" s="84">
        <f>SUM('All Category Pages'!C77)</f>
        <v>22347</v>
      </c>
      <c r="C94" s="77">
        <f t="shared" si="9"/>
        <v>-3.0120220476541816E-2</v>
      </c>
      <c r="D94" s="84">
        <f>SUM('All Category Pages'!D77)</f>
        <v>19794</v>
      </c>
      <c r="E94" s="83">
        <f t="shared" si="8"/>
        <v>2.3898199875853506E-2</v>
      </c>
    </row>
    <row r="95" spans="1:5" ht="13.5" customHeight="1" x14ac:dyDescent="0.3">
      <c r="A95" s="92">
        <v>2007</v>
      </c>
      <c r="B95" s="84">
        <f>SUM('All Category Pages'!C78)</f>
        <v>22771</v>
      </c>
      <c r="C95" s="77">
        <f t="shared" ref="C95:C100" si="10">SUM((B95-B94)/B94)</f>
        <v>1.8973463999642011E-2</v>
      </c>
      <c r="D95" s="84">
        <f>SUM('All Category Pages'!D78)</f>
        <v>18611</v>
      </c>
      <c r="E95" s="83">
        <f t="shared" ref="E95:E100" si="11">SUM((D95-D94)/D94)</f>
        <v>-5.976558553096898E-2</v>
      </c>
    </row>
    <row r="96" spans="1:5" ht="13.5" customHeight="1" x14ac:dyDescent="0.3">
      <c r="A96" s="92">
        <v>2008</v>
      </c>
      <c r="B96" s="84">
        <f>SUM('All Category Pages'!C79)</f>
        <v>26320</v>
      </c>
      <c r="C96" s="77">
        <f t="shared" si="10"/>
        <v>0.15585613280049185</v>
      </c>
      <c r="D96" s="84">
        <f>SUM('All Category Pages'!D79)</f>
        <v>18648</v>
      </c>
      <c r="E96" s="83">
        <f t="shared" si="11"/>
        <v>1.9880715705765406E-3</v>
      </c>
    </row>
    <row r="97" spans="1:5" ht="13.5" customHeight="1" x14ac:dyDescent="0.3">
      <c r="A97" s="92">
        <v>2009</v>
      </c>
      <c r="B97" s="84">
        <f>SUM('All Category Pages'!C80)</f>
        <v>20782</v>
      </c>
      <c r="C97" s="77">
        <f t="shared" si="10"/>
        <v>-0.21041033434650455</v>
      </c>
      <c r="D97" s="84">
        <f>SUM('All Category Pages'!D80)</f>
        <v>16681</v>
      </c>
      <c r="E97" s="83">
        <f t="shared" si="11"/>
        <v>-0.10548048048048048</v>
      </c>
    </row>
    <row r="98" spans="1:5" ht="13.5" customHeight="1" x14ac:dyDescent="0.3">
      <c r="A98" s="92">
        <v>2010</v>
      </c>
      <c r="B98" s="84">
        <f>SUM('All Category Pages'!C81)</f>
        <v>24914</v>
      </c>
      <c r="C98" s="77">
        <f t="shared" si="10"/>
        <v>0.19882590703493408</v>
      </c>
      <c r="D98" s="84">
        <f>SUM('All Category Pages'!D81)</f>
        <v>21844</v>
      </c>
      <c r="E98" s="83">
        <f t="shared" si="11"/>
        <v>0.30951381811641987</v>
      </c>
    </row>
    <row r="99" spans="1:5" ht="13.5" customHeight="1" x14ac:dyDescent="0.3">
      <c r="A99" s="92">
        <v>2011</v>
      </c>
      <c r="B99" s="84">
        <f>SUM('All Category Pages'!C82)</f>
        <v>26274</v>
      </c>
      <c r="C99" s="77">
        <f t="shared" si="10"/>
        <v>5.4587781969976719E-2</v>
      </c>
      <c r="D99" s="84">
        <f>SUM('All Category Pages'!D82)</f>
        <v>23193</v>
      </c>
      <c r="E99" s="83">
        <f t="shared" si="11"/>
        <v>6.1756088628456329E-2</v>
      </c>
    </row>
    <row r="100" spans="1:5" ht="13.5" customHeight="1" x14ac:dyDescent="0.3">
      <c r="A100" s="92">
        <v>2012</v>
      </c>
      <c r="B100" s="84">
        <f>SUM('All Category Pages'!C83)</f>
        <v>24690</v>
      </c>
      <c r="C100" s="77">
        <f t="shared" si="10"/>
        <v>-6.0287736926238865E-2</v>
      </c>
      <c r="D100" s="84">
        <f>SUM('All Category Pages'!D83)</f>
        <v>20096</v>
      </c>
      <c r="E100" s="83">
        <f t="shared" si="11"/>
        <v>-0.13353166903807184</v>
      </c>
    </row>
    <row r="101" spans="1:5" ht="13.5" customHeight="1" x14ac:dyDescent="0.3">
      <c r="A101" s="92">
        <v>2013</v>
      </c>
      <c r="B101" s="84">
        <f>SUM('All Category Pages'!C84)</f>
        <v>26417</v>
      </c>
      <c r="C101" s="77">
        <f t="shared" ref="C101:C106" si="12">SUM((B101-B100)/B100)</f>
        <v>6.9947347104090729E-2</v>
      </c>
      <c r="D101" s="84">
        <f>SUM('All Category Pages'!D84)</f>
        <v>20619</v>
      </c>
      <c r="E101" s="83">
        <f t="shared" ref="E101:E106" si="13">SUM((D101-D100)/D100)</f>
        <v>2.6025079617834394E-2</v>
      </c>
    </row>
    <row r="102" spans="1:5" ht="13.5" customHeight="1" x14ac:dyDescent="0.3">
      <c r="A102" s="92">
        <v>2014</v>
      </c>
      <c r="B102" s="84">
        <f>SUM('All Category Pages'!C85)</f>
        <v>24861</v>
      </c>
      <c r="C102" s="77">
        <f t="shared" si="12"/>
        <v>-5.8901464965741758E-2</v>
      </c>
      <c r="D102" s="84">
        <f>SUM('All Category Pages'!D85)</f>
        <v>20731</v>
      </c>
      <c r="E102" s="83">
        <f t="shared" si="13"/>
        <v>5.4318832145108884E-3</v>
      </c>
    </row>
    <row r="103" spans="1:5" ht="13.5" customHeight="1" x14ac:dyDescent="0.3">
      <c r="A103" s="111">
        <v>2015</v>
      </c>
      <c r="B103" s="106">
        <f>SUM('All Category Pages'!C86)</f>
        <v>24694</v>
      </c>
      <c r="C103" s="87">
        <f t="shared" si="12"/>
        <v>-6.7173484574232735E-3</v>
      </c>
      <c r="D103" s="106">
        <f>SUM('All Category Pages'!D86)</f>
        <v>22588</v>
      </c>
      <c r="E103" s="91">
        <f t="shared" si="13"/>
        <v>8.9575997298731364E-2</v>
      </c>
    </row>
    <row r="104" spans="1:5" ht="13.5" customHeight="1" x14ac:dyDescent="0.3">
      <c r="A104" s="133">
        <v>2016</v>
      </c>
      <c r="B104" s="134">
        <f>SUM('All Category Pages'!C87)</f>
        <v>38652</v>
      </c>
      <c r="C104" s="135">
        <f t="shared" si="12"/>
        <v>0.56523851947841586</v>
      </c>
      <c r="D104" s="134">
        <f>SUM('All Category Pages'!D87)</f>
        <v>21457</v>
      </c>
      <c r="E104" s="136">
        <f t="shared" si="13"/>
        <v>-5.0070834071188244E-2</v>
      </c>
    </row>
    <row r="105" spans="1:5" ht="13.5" customHeight="1" thickBot="1" x14ac:dyDescent="0.35">
      <c r="A105" s="112">
        <v>2017</v>
      </c>
      <c r="B105" s="108">
        <f>SUM('All Category Pages'!C88)</f>
        <v>18869</v>
      </c>
      <c r="C105" s="109">
        <f t="shared" si="12"/>
        <v>-0.51182345027424192</v>
      </c>
      <c r="D105" s="108">
        <f>SUM('All Category Pages'!D88)</f>
        <v>10704</v>
      </c>
      <c r="E105" s="110">
        <f t="shared" si="13"/>
        <v>-0.50114181852076245</v>
      </c>
    </row>
    <row r="106" spans="1:5" ht="13.5" customHeight="1" thickBot="1" x14ac:dyDescent="0.35">
      <c r="A106" s="112">
        <v>2018</v>
      </c>
      <c r="B106" s="108">
        <f>SUM('All Category Pages'!C89)</f>
        <v>18214</v>
      </c>
      <c r="C106" s="109">
        <f t="shared" si="12"/>
        <v>-3.4713021357782606E-2</v>
      </c>
      <c r="D106" s="108">
        <f>SUM('All Category Pages'!D89)</f>
        <v>17252</v>
      </c>
      <c r="E106" s="110">
        <f t="shared" si="13"/>
        <v>0.61173393124065767</v>
      </c>
    </row>
    <row r="107" spans="1:5" ht="13.5" customHeight="1" thickBot="1" x14ac:dyDescent="0.35">
      <c r="A107" s="112">
        <v>2019</v>
      </c>
      <c r="B107" s="108">
        <f>SUM('All Category Pages'!C90)</f>
        <v>20857</v>
      </c>
      <c r="C107" s="109">
        <f>SUM((B107-B106)/B106)</f>
        <v>0.14510815855934994</v>
      </c>
      <c r="D107" s="108">
        <f>SUM('All Category Pages'!D90)</f>
        <v>19365</v>
      </c>
      <c r="E107" s="110">
        <f>SUM((D107-D106)/D106)</f>
        <v>0.12247855321122189</v>
      </c>
    </row>
    <row r="108" spans="1:5" ht="13.5" customHeight="1" thickBot="1" x14ac:dyDescent="0.35">
      <c r="A108" s="112">
        <v>2020</v>
      </c>
      <c r="B108" s="108">
        <f>SUM('All Category Pages'!C91)</f>
        <v>32223</v>
      </c>
      <c r="C108" s="109">
        <f>SUM((B108-B107)/B107)</f>
        <v>0.54494893800642474</v>
      </c>
      <c r="D108" s="108">
        <f>SUM('All Category Pages'!D91)</f>
        <v>19984</v>
      </c>
      <c r="E108" s="110">
        <f>SUM((D108-D107)/D107)</f>
        <v>3.1964885101988125E-2</v>
      </c>
    </row>
    <row r="109" spans="1:5" ht="13.5" customHeight="1" thickBot="1" x14ac:dyDescent="0.35">
      <c r="A109" s="112">
        <v>2021</v>
      </c>
      <c r="B109" s="108">
        <f>SUM('All Category Pages'!C92)</f>
        <v>23634</v>
      </c>
      <c r="C109" s="109">
        <f>SUM((B109-B108)/B108)</f>
        <v>-0.2665487384787264</v>
      </c>
      <c r="D109" s="108">
        <f>SUM('All Category Pages'!D92)</f>
        <v>16392</v>
      </c>
      <c r="E109" s="110">
        <f>SUM((D109-D108)/D108)</f>
        <v>-0.17974379503602883</v>
      </c>
    </row>
    <row r="110" spans="1:5" ht="13.5" thickBot="1" x14ac:dyDescent="0.35">
      <c r="A110" s="112">
        <v>2022</v>
      </c>
      <c r="B110" s="108">
        <f>SUM('All Category Pages'!C93)</f>
        <v>21750</v>
      </c>
      <c r="C110" s="109">
        <f>SUM((B110-B108)/B108)</f>
        <v>-0.32501629271017596</v>
      </c>
      <c r="D110" s="108">
        <f>SUM('All Category Pages'!D93)</f>
        <v>23791</v>
      </c>
      <c r="E110" s="110">
        <f>SUM((D110-D109)/D109)</f>
        <v>0.45137872132747681</v>
      </c>
    </row>
    <row r="111" spans="1:5" ht="13.5" thickBot="1" x14ac:dyDescent="0.35">
      <c r="A111" s="112">
        <v>2023</v>
      </c>
      <c r="B111" s="108">
        <f>SUM('All Category Pages'!C94)</f>
        <v>26286</v>
      </c>
      <c r="C111" s="109">
        <f>SUM((B111-B109)/B109)</f>
        <v>0.11221122112211221</v>
      </c>
      <c r="D111" s="108">
        <f>SUM('All Category Pages'!D94)</f>
        <v>28892</v>
      </c>
      <c r="E111" s="110">
        <f>SUM((D111-D110)/D110)</f>
        <v>0.21440881005422219</v>
      </c>
    </row>
  </sheetData>
  <mergeCells count="14">
    <mergeCell ref="A57:F57"/>
    <mergeCell ref="A1:F1"/>
    <mergeCell ref="A2:F2"/>
    <mergeCell ref="A3:F3"/>
    <mergeCell ref="A4:A6"/>
    <mergeCell ref="C4:C6"/>
    <mergeCell ref="E4:E6"/>
    <mergeCell ref="D4:D6"/>
    <mergeCell ref="B4:B6"/>
    <mergeCell ref="A61:A63"/>
    <mergeCell ref="C61:C63"/>
    <mergeCell ref="E61:E63"/>
    <mergeCell ref="A58:F58"/>
    <mergeCell ref="A59:F59"/>
  </mergeCells>
  <phoneticPr fontId="5" type="noConversion"/>
  <printOptions horizontalCentered="1"/>
  <pageMargins left="0.5" right="0.5" top="0.5" bottom="0.5" header="0.5" footer="0.5"/>
  <pageSetup fitToHeight="2" orientation="portrait" r:id="rId1"/>
  <headerFooter alignWithMargins="0"/>
  <rowBreaks count="1" manualBreakCount="1">
    <brk id="56"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15"/>
  <sheetViews>
    <sheetView tabSelected="1" topLeftCell="A39" zoomScaleNormal="100" zoomScaleSheetLayoutView="100" workbookViewId="0">
      <selection activeCell="D50" sqref="D50"/>
    </sheetView>
  </sheetViews>
  <sheetFormatPr defaultColWidth="9.7265625" defaultRowHeight="13" x14ac:dyDescent="0.3"/>
  <cols>
    <col min="1" max="1" width="9.7265625" style="6" customWidth="1"/>
    <col min="2" max="2" width="14.1796875" style="6" customWidth="1"/>
    <col min="3" max="3" width="13.7265625" style="6" customWidth="1"/>
    <col min="4" max="4" width="14" style="6" customWidth="1"/>
    <col min="5" max="5" width="14.453125" style="6" customWidth="1"/>
    <col min="6" max="6" width="0.1796875" style="6" customWidth="1"/>
    <col min="7" max="16384" width="9.7265625" style="6"/>
  </cols>
  <sheetData>
    <row r="1" spans="1:6" x14ac:dyDescent="0.3">
      <c r="A1" s="252" t="s">
        <v>90</v>
      </c>
      <c r="B1" s="252"/>
      <c r="C1" s="252"/>
      <c r="D1" s="252"/>
      <c r="E1" s="252"/>
      <c r="F1" s="252"/>
    </row>
    <row r="2" spans="1:6" x14ac:dyDescent="0.3">
      <c r="A2" s="252" t="s">
        <v>92</v>
      </c>
      <c r="B2" s="252"/>
      <c r="C2" s="252"/>
      <c r="D2" s="252"/>
      <c r="E2" s="252"/>
      <c r="F2" s="252"/>
    </row>
    <row r="3" spans="1:6" ht="13.5" thickBot="1" x14ac:dyDescent="0.35">
      <c r="A3" s="19"/>
      <c r="B3" s="19"/>
      <c r="C3" s="28"/>
      <c r="F3" s="19"/>
    </row>
    <row r="4" spans="1:6" x14ac:dyDescent="0.3">
      <c r="A4" s="242" t="s">
        <v>40</v>
      </c>
      <c r="B4" s="242" t="s">
        <v>17</v>
      </c>
      <c r="C4" s="235" t="s">
        <v>62</v>
      </c>
      <c r="D4" s="242" t="s">
        <v>22</v>
      </c>
      <c r="E4" s="242" t="s">
        <v>0</v>
      </c>
      <c r="F4" s="19"/>
    </row>
    <row r="5" spans="1:6" x14ac:dyDescent="0.3">
      <c r="A5" s="243"/>
      <c r="B5" s="243"/>
      <c r="C5" s="246"/>
      <c r="D5" s="243"/>
      <c r="E5" s="243"/>
      <c r="F5" s="19"/>
    </row>
    <row r="6" spans="1:6" x14ac:dyDescent="0.3">
      <c r="A6" s="63">
        <v>1976</v>
      </c>
      <c r="B6" s="64">
        <v>7401</v>
      </c>
      <c r="C6" s="65">
        <v>3875</v>
      </c>
      <c r="D6" s="64">
        <v>27223</v>
      </c>
      <c r="E6" s="73">
        <f>SUM(B6:D6)</f>
        <v>38499</v>
      </c>
      <c r="F6" s="19"/>
    </row>
    <row r="7" spans="1:6" x14ac:dyDescent="0.3">
      <c r="A7" s="63">
        <v>1977</v>
      </c>
      <c r="B7" s="64">
        <v>7031</v>
      </c>
      <c r="C7" s="65">
        <v>4188</v>
      </c>
      <c r="D7" s="64">
        <v>28381</v>
      </c>
      <c r="E7" s="73">
        <f t="shared" ref="E7:E29" si="0">SUM(B7:D7)</f>
        <v>39600</v>
      </c>
      <c r="F7" s="19"/>
    </row>
    <row r="8" spans="1:6" x14ac:dyDescent="0.3">
      <c r="A8" s="63">
        <v>1978</v>
      </c>
      <c r="B8" s="64">
        <v>7001</v>
      </c>
      <c r="C8" s="65">
        <v>4550</v>
      </c>
      <c r="D8" s="64">
        <v>28705</v>
      </c>
      <c r="E8" s="73">
        <f t="shared" si="0"/>
        <v>40256</v>
      </c>
      <c r="F8" s="19"/>
    </row>
    <row r="9" spans="1:6" x14ac:dyDescent="0.3">
      <c r="A9" s="63">
        <v>1979</v>
      </c>
      <c r="B9" s="64">
        <v>7611</v>
      </c>
      <c r="C9" s="65">
        <v>5824</v>
      </c>
      <c r="D9" s="64">
        <v>29211</v>
      </c>
      <c r="E9" s="73">
        <f t="shared" si="0"/>
        <v>42646</v>
      </c>
      <c r="F9" s="19"/>
    </row>
    <row r="10" spans="1:6" x14ac:dyDescent="0.3">
      <c r="A10" s="63">
        <v>1980</v>
      </c>
      <c r="B10" s="64">
        <v>7745</v>
      </c>
      <c r="C10" s="65">
        <v>5347</v>
      </c>
      <c r="D10" s="64">
        <v>33670</v>
      </c>
      <c r="E10" s="73">
        <f t="shared" si="0"/>
        <v>46762</v>
      </c>
      <c r="F10" s="19"/>
    </row>
    <row r="11" spans="1:6" x14ac:dyDescent="0.3">
      <c r="A11" s="63">
        <v>1981</v>
      </c>
      <c r="B11" s="64">
        <v>6481</v>
      </c>
      <c r="C11" s="65">
        <v>3862</v>
      </c>
      <c r="D11" s="64">
        <v>30090</v>
      </c>
      <c r="E11" s="73">
        <f t="shared" si="0"/>
        <v>40433</v>
      </c>
      <c r="F11" s="19"/>
    </row>
    <row r="12" spans="1:6" x14ac:dyDescent="0.3">
      <c r="A12" s="63">
        <v>1982</v>
      </c>
      <c r="B12" s="64">
        <v>6288</v>
      </c>
      <c r="C12" s="65">
        <v>3729</v>
      </c>
      <c r="D12" s="64">
        <v>28621</v>
      </c>
      <c r="E12" s="73">
        <f t="shared" si="0"/>
        <v>38638</v>
      </c>
      <c r="F12" s="19"/>
    </row>
    <row r="13" spans="1:6" x14ac:dyDescent="0.3">
      <c r="A13" s="63">
        <v>1983</v>
      </c>
      <c r="B13" s="64">
        <v>6049</v>
      </c>
      <c r="C13" s="65">
        <v>3907</v>
      </c>
      <c r="D13" s="64">
        <v>27580</v>
      </c>
      <c r="E13" s="73">
        <f t="shared" si="0"/>
        <v>37536</v>
      </c>
      <c r="F13" s="19"/>
    </row>
    <row r="14" spans="1:6" x14ac:dyDescent="0.3">
      <c r="A14" s="63">
        <v>1984</v>
      </c>
      <c r="B14" s="64">
        <v>5154</v>
      </c>
      <c r="C14" s="65">
        <v>3350</v>
      </c>
      <c r="D14" s="64">
        <v>26047</v>
      </c>
      <c r="E14" s="73">
        <f t="shared" si="0"/>
        <v>34551</v>
      </c>
      <c r="F14" s="19"/>
    </row>
    <row r="15" spans="1:6" x14ac:dyDescent="0.3">
      <c r="A15" s="63">
        <v>1985</v>
      </c>
      <c r="B15" s="64">
        <v>4843</v>
      </c>
      <c r="C15" s="65">
        <v>3381</v>
      </c>
      <c r="D15" s="64">
        <v>22833</v>
      </c>
      <c r="E15" s="73">
        <f t="shared" si="0"/>
        <v>31057</v>
      </c>
      <c r="F15" s="19"/>
    </row>
    <row r="16" spans="1:6" x14ac:dyDescent="0.3">
      <c r="A16" s="63">
        <v>1986</v>
      </c>
      <c r="B16" s="64">
        <v>4589</v>
      </c>
      <c r="C16" s="65">
        <v>3185</v>
      </c>
      <c r="D16" s="64">
        <v>21546</v>
      </c>
      <c r="E16" s="73">
        <f t="shared" si="0"/>
        <v>29320</v>
      </c>
      <c r="F16" s="19"/>
    </row>
    <row r="17" spans="1:6" x14ac:dyDescent="0.3">
      <c r="A17" s="63">
        <v>1987</v>
      </c>
      <c r="B17" s="64">
        <v>4581</v>
      </c>
      <c r="C17" s="65">
        <v>3423</v>
      </c>
      <c r="D17" s="64">
        <v>22052</v>
      </c>
      <c r="E17" s="73">
        <f t="shared" si="0"/>
        <v>30056</v>
      </c>
      <c r="F17" s="19"/>
    </row>
    <row r="18" spans="1:6" x14ac:dyDescent="0.3">
      <c r="A18" s="63">
        <v>1988</v>
      </c>
      <c r="B18" s="64">
        <v>4697</v>
      </c>
      <c r="C18" s="65">
        <v>3240</v>
      </c>
      <c r="D18" s="64">
        <v>22047</v>
      </c>
      <c r="E18" s="73">
        <f t="shared" si="0"/>
        <v>29984</v>
      </c>
      <c r="F18" s="19"/>
    </row>
    <row r="19" spans="1:6" x14ac:dyDescent="0.3">
      <c r="A19" s="63">
        <v>1989</v>
      </c>
      <c r="B19" s="64">
        <v>4714</v>
      </c>
      <c r="C19" s="65">
        <v>3194</v>
      </c>
      <c r="D19" s="64">
        <v>22218</v>
      </c>
      <c r="E19" s="73">
        <f t="shared" si="0"/>
        <v>30126</v>
      </c>
      <c r="F19" s="19"/>
    </row>
    <row r="20" spans="1:6" x14ac:dyDescent="0.3">
      <c r="A20" s="63">
        <v>1990</v>
      </c>
      <c r="B20" s="64">
        <v>4334</v>
      </c>
      <c r="C20" s="65">
        <v>3041</v>
      </c>
      <c r="D20" s="64">
        <v>22999</v>
      </c>
      <c r="E20" s="73">
        <f t="shared" si="0"/>
        <v>30374</v>
      </c>
      <c r="F20" s="19"/>
    </row>
    <row r="21" spans="1:6" x14ac:dyDescent="0.3">
      <c r="A21" s="63">
        <v>1991</v>
      </c>
      <c r="B21" s="64">
        <v>4416</v>
      </c>
      <c r="C21" s="65">
        <v>3099</v>
      </c>
      <c r="D21" s="64">
        <v>23427</v>
      </c>
      <c r="E21" s="73">
        <f t="shared" si="0"/>
        <v>30942</v>
      </c>
      <c r="F21" s="19"/>
    </row>
    <row r="22" spans="1:6" x14ac:dyDescent="0.3">
      <c r="A22" s="63">
        <v>1992</v>
      </c>
      <c r="B22" s="64">
        <v>4155</v>
      </c>
      <c r="C22" s="65">
        <v>3170</v>
      </c>
      <c r="D22" s="64">
        <v>24063</v>
      </c>
      <c r="E22" s="73">
        <f t="shared" si="0"/>
        <v>31388</v>
      </c>
      <c r="F22" s="19"/>
    </row>
    <row r="23" spans="1:6" x14ac:dyDescent="0.3">
      <c r="A23" s="63">
        <v>1993</v>
      </c>
      <c r="B23" s="64">
        <v>4369</v>
      </c>
      <c r="C23" s="65">
        <v>3207</v>
      </c>
      <c r="D23" s="64">
        <v>24017</v>
      </c>
      <c r="E23" s="73">
        <f t="shared" si="0"/>
        <v>31593</v>
      </c>
      <c r="F23" s="19"/>
    </row>
    <row r="24" spans="1:6" x14ac:dyDescent="0.3">
      <c r="A24" s="63">
        <v>1994</v>
      </c>
      <c r="B24" s="64">
        <v>4867</v>
      </c>
      <c r="C24" s="65">
        <v>3372</v>
      </c>
      <c r="D24" s="64">
        <v>23669</v>
      </c>
      <c r="E24" s="73">
        <f t="shared" si="0"/>
        <v>31908</v>
      </c>
      <c r="F24" s="19"/>
    </row>
    <row r="25" spans="1:6" x14ac:dyDescent="0.3">
      <c r="A25" s="63">
        <v>1995</v>
      </c>
      <c r="B25" s="64">
        <v>4713</v>
      </c>
      <c r="C25" s="65">
        <v>3339</v>
      </c>
      <c r="D25" s="64">
        <v>23133</v>
      </c>
      <c r="E25" s="73">
        <f t="shared" si="0"/>
        <v>31185</v>
      </c>
      <c r="F25" s="19"/>
    </row>
    <row r="26" spans="1:6" x14ac:dyDescent="0.3">
      <c r="A26" s="63">
        <v>1996</v>
      </c>
      <c r="B26" s="64">
        <v>4937</v>
      </c>
      <c r="C26" s="65">
        <v>3208</v>
      </c>
      <c r="D26" s="64">
        <v>24485</v>
      </c>
      <c r="E26" s="73">
        <f t="shared" si="0"/>
        <v>32630</v>
      </c>
      <c r="F26" s="19"/>
    </row>
    <row r="27" spans="1:6" x14ac:dyDescent="0.3">
      <c r="A27" s="63">
        <v>1997</v>
      </c>
      <c r="B27" s="64">
        <v>4584</v>
      </c>
      <c r="C27" s="65">
        <v>2881</v>
      </c>
      <c r="D27" s="64">
        <v>26260</v>
      </c>
      <c r="E27" s="73">
        <f t="shared" si="0"/>
        <v>33725</v>
      </c>
      <c r="F27" s="19"/>
    </row>
    <row r="28" spans="1:6" x14ac:dyDescent="0.3">
      <c r="A28" s="63">
        <v>1998</v>
      </c>
      <c r="B28" s="64">
        <v>4899</v>
      </c>
      <c r="C28" s="65">
        <v>3042</v>
      </c>
      <c r="D28" s="64">
        <v>26313</v>
      </c>
      <c r="E28" s="73">
        <f t="shared" si="0"/>
        <v>34254</v>
      </c>
      <c r="F28" s="19"/>
    </row>
    <row r="29" spans="1:6" x14ac:dyDescent="0.3">
      <c r="A29" s="63">
        <v>1999</v>
      </c>
      <c r="B29" s="64">
        <v>4684</v>
      </c>
      <c r="C29" s="65">
        <v>3281</v>
      </c>
      <c r="D29" s="64">
        <v>26074</v>
      </c>
      <c r="E29" s="73">
        <f t="shared" si="0"/>
        <v>34039</v>
      </c>
      <c r="F29" s="19"/>
    </row>
    <row r="30" spans="1:6" x14ac:dyDescent="0.3">
      <c r="A30" s="63">
        <v>2000</v>
      </c>
      <c r="B30" s="64">
        <v>4313</v>
      </c>
      <c r="C30" s="65">
        <v>2636</v>
      </c>
      <c r="D30" s="64">
        <v>24976</v>
      </c>
      <c r="E30" s="74">
        <f t="shared" ref="E30:E38" si="1">SUM(B30:D30)</f>
        <v>31925</v>
      </c>
      <c r="F30" s="19"/>
    </row>
    <row r="31" spans="1:6" x14ac:dyDescent="0.3">
      <c r="A31" s="63">
        <v>2001</v>
      </c>
      <c r="B31" s="64">
        <v>4132</v>
      </c>
      <c r="C31" s="65">
        <v>2512</v>
      </c>
      <c r="D31" s="64">
        <v>25392</v>
      </c>
      <c r="E31" s="74">
        <f t="shared" si="1"/>
        <v>32036</v>
      </c>
      <c r="F31" s="19"/>
    </row>
    <row r="32" spans="1:6" x14ac:dyDescent="0.3">
      <c r="A32" s="63">
        <v>2002</v>
      </c>
      <c r="B32" s="64">
        <v>4167</v>
      </c>
      <c r="C32" s="65">
        <v>2638</v>
      </c>
      <c r="D32" s="64">
        <v>26250</v>
      </c>
      <c r="E32" s="74">
        <f t="shared" si="1"/>
        <v>33055</v>
      </c>
      <c r="F32" s="19"/>
    </row>
    <row r="33" spans="1:8" x14ac:dyDescent="0.3">
      <c r="A33" s="63">
        <v>2003</v>
      </c>
      <c r="B33" s="64">
        <v>4148</v>
      </c>
      <c r="C33" s="65">
        <v>2538</v>
      </c>
      <c r="D33" s="64">
        <v>25168</v>
      </c>
      <c r="E33" s="74">
        <f t="shared" si="1"/>
        <v>31854</v>
      </c>
      <c r="F33" s="19"/>
    </row>
    <row r="34" spans="1:8" x14ac:dyDescent="0.3">
      <c r="A34" s="63">
        <v>2004</v>
      </c>
      <c r="B34" s="64">
        <v>4101</v>
      </c>
      <c r="C34" s="65">
        <v>2430</v>
      </c>
      <c r="D34" s="64">
        <v>25846</v>
      </c>
      <c r="E34" s="74">
        <f t="shared" si="1"/>
        <v>32377</v>
      </c>
      <c r="F34" s="19"/>
    </row>
    <row r="35" spans="1:8" x14ac:dyDescent="0.3">
      <c r="A35" s="63">
        <v>2005</v>
      </c>
      <c r="B35" s="64">
        <v>3943</v>
      </c>
      <c r="C35" s="65">
        <v>2257</v>
      </c>
      <c r="D35" s="64">
        <v>26020</v>
      </c>
      <c r="E35" s="74">
        <f t="shared" si="1"/>
        <v>32220</v>
      </c>
      <c r="F35" s="19"/>
    </row>
    <row r="36" spans="1:8" x14ac:dyDescent="0.3">
      <c r="A36" s="63">
        <v>2006</v>
      </c>
      <c r="B36" s="64">
        <v>3718</v>
      </c>
      <c r="C36" s="65">
        <v>2346</v>
      </c>
      <c r="D36" s="64">
        <f>215+25041+173</f>
        <v>25429</v>
      </c>
      <c r="E36" s="74">
        <f t="shared" si="1"/>
        <v>31493</v>
      </c>
      <c r="F36" s="19"/>
    </row>
    <row r="37" spans="1:8" x14ac:dyDescent="0.3">
      <c r="A37" s="63">
        <v>2007</v>
      </c>
      <c r="B37" s="64">
        <v>3595</v>
      </c>
      <c r="C37" s="65">
        <v>2308</v>
      </c>
      <c r="D37" s="64">
        <f>224+24560</f>
        <v>24784</v>
      </c>
      <c r="E37" s="74">
        <f t="shared" si="1"/>
        <v>30687</v>
      </c>
      <c r="F37" s="19"/>
    </row>
    <row r="38" spans="1:8" x14ac:dyDescent="0.3">
      <c r="A38" s="63">
        <v>2008</v>
      </c>
      <c r="B38" s="64">
        <v>3830</v>
      </c>
      <c r="C38" s="65">
        <v>2475</v>
      </c>
      <c r="D38" s="64">
        <f>25357+217+134</f>
        <v>25708</v>
      </c>
      <c r="E38" s="74">
        <f t="shared" si="1"/>
        <v>32013</v>
      </c>
      <c r="F38" s="19"/>
      <c r="G38" s="19"/>
    </row>
    <row r="39" spans="1:8" x14ac:dyDescent="0.3">
      <c r="A39" s="63">
        <v>2009</v>
      </c>
      <c r="B39" s="64">
        <v>3503</v>
      </c>
      <c r="C39" s="65">
        <v>2044</v>
      </c>
      <c r="D39" s="64">
        <f>24871+267+80</f>
        <v>25218</v>
      </c>
      <c r="E39" s="74">
        <f t="shared" ref="E39:E46" si="2">SUM(B39:D39)</f>
        <v>30765</v>
      </c>
      <c r="F39" s="19"/>
    </row>
    <row r="40" spans="1:8" x14ac:dyDescent="0.3">
      <c r="A40" s="63">
        <v>2010</v>
      </c>
      <c r="B40" s="64">
        <v>3573</v>
      </c>
      <c r="C40" s="65">
        <v>2439</v>
      </c>
      <c r="D40" s="64">
        <v>26543</v>
      </c>
      <c r="E40" s="74">
        <f t="shared" si="2"/>
        <v>32555</v>
      </c>
      <c r="F40" s="19"/>
    </row>
    <row r="41" spans="1:8" x14ac:dyDescent="0.3">
      <c r="A41" s="63">
        <v>2011</v>
      </c>
      <c r="B41" s="64">
        <v>3807</v>
      </c>
      <c r="C41" s="65">
        <v>2898</v>
      </c>
      <c r="D41" s="64">
        <v>26296</v>
      </c>
      <c r="E41" s="74">
        <f t="shared" si="2"/>
        <v>33001</v>
      </c>
      <c r="F41" s="19"/>
    </row>
    <row r="42" spans="1:8" x14ac:dyDescent="0.3">
      <c r="A42" s="63">
        <v>2012</v>
      </c>
      <c r="B42" s="64">
        <v>3708</v>
      </c>
      <c r="C42" s="65">
        <v>2517</v>
      </c>
      <c r="D42" s="64">
        <v>24652</v>
      </c>
      <c r="E42" s="74">
        <f t="shared" si="2"/>
        <v>30877</v>
      </c>
      <c r="F42" s="19"/>
      <c r="H42" s="19"/>
    </row>
    <row r="43" spans="1:8" x14ac:dyDescent="0.3">
      <c r="A43" s="63">
        <v>2013</v>
      </c>
      <c r="B43" s="64">
        <v>3659</v>
      </c>
      <c r="C43" s="65">
        <v>2594</v>
      </c>
      <c r="D43" s="64">
        <v>24517</v>
      </c>
      <c r="E43" s="74">
        <f t="shared" si="2"/>
        <v>30770</v>
      </c>
      <c r="F43" s="19"/>
      <c r="H43" s="19"/>
    </row>
    <row r="44" spans="1:8" x14ac:dyDescent="0.3">
      <c r="A44" s="67">
        <v>2014</v>
      </c>
      <c r="B44" s="68">
        <v>3554</v>
      </c>
      <c r="C44" s="69">
        <v>2383</v>
      </c>
      <c r="D44" s="68">
        <v>24257</v>
      </c>
      <c r="E44" s="75">
        <f t="shared" si="2"/>
        <v>30194</v>
      </c>
      <c r="F44" s="19"/>
    </row>
    <row r="45" spans="1:8" x14ac:dyDescent="0.3">
      <c r="A45" s="71">
        <v>2015</v>
      </c>
      <c r="B45" s="72">
        <v>3410</v>
      </c>
      <c r="C45" s="66">
        <v>2342</v>
      </c>
      <c r="D45" s="72">
        <v>24294</v>
      </c>
      <c r="E45" s="73">
        <f t="shared" si="2"/>
        <v>30046</v>
      </c>
      <c r="F45" s="19"/>
    </row>
    <row r="46" spans="1:8" x14ac:dyDescent="0.3">
      <c r="A46" s="71">
        <v>2016</v>
      </c>
      <c r="B46" s="72">
        <v>3853</v>
      </c>
      <c r="C46" s="66">
        <v>2419</v>
      </c>
      <c r="D46" s="72">
        <v>24912</v>
      </c>
      <c r="E46" s="73">
        <f t="shared" si="2"/>
        <v>31184</v>
      </c>
      <c r="F46" s="19"/>
    </row>
    <row r="47" spans="1:8" x14ac:dyDescent="0.3">
      <c r="A47" s="67">
        <v>2017</v>
      </c>
      <c r="B47" s="68">
        <v>3281</v>
      </c>
      <c r="C47" s="69">
        <v>1837</v>
      </c>
      <c r="D47" s="68">
        <v>22412</v>
      </c>
      <c r="E47" s="206">
        <f t="shared" ref="E47" si="3">SUM(B47:D47)</f>
        <v>27530</v>
      </c>
      <c r="F47" s="19"/>
    </row>
    <row r="48" spans="1:8" x14ac:dyDescent="0.3">
      <c r="A48" s="71">
        <v>2018</v>
      </c>
      <c r="B48" s="72">
        <v>3368</v>
      </c>
      <c r="C48" s="66">
        <v>2097</v>
      </c>
      <c r="D48" s="72">
        <v>22285</v>
      </c>
      <c r="E48" s="73">
        <f>SUM(B48:D48)</f>
        <v>27750</v>
      </c>
      <c r="F48" s="19"/>
    </row>
    <row r="49" spans="1:10" s="19" customFormat="1" x14ac:dyDescent="0.3">
      <c r="A49" s="71">
        <v>2019</v>
      </c>
      <c r="B49" s="72">
        <v>2964</v>
      </c>
      <c r="C49" s="66">
        <v>2132</v>
      </c>
      <c r="D49" s="72">
        <v>22072</v>
      </c>
      <c r="E49" s="207">
        <f t="shared" ref="E49:E51" si="4">SUM(B49:D49)</f>
        <v>27168</v>
      </c>
    </row>
    <row r="50" spans="1:10" s="19" customFormat="1" x14ac:dyDescent="0.3">
      <c r="A50" s="187">
        <v>2020</v>
      </c>
      <c r="B50" s="188">
        <v>3353</v>
      </c>
      <c r="C50" s="189">
        <v>2149</v>
      </c>
      <c r="D50" s="190">
        <v>22806</v>
      </c>
      <c r="E50" s="213">
        <f>SUM(B50:D50)</f>
        <v>28308</v>
      </c>
    </row>
    <row r="51" spans="1:10" s="38" customFormat="1" x14ac:dyDescent="0.3">
      <c r="A51" s="187">
        <v>2021</v>
      </c>
      <c r="B51" s="188">
        <v>3257</v>
      </c>
      <c r="C51" s="189">
        <v>2094</v>
      </c>
      <c r="D51" s="188">
        <v>22361</v>
      </c>
      <c r="E51" s="208">
        <f t="shared" si="4"/>
        <v>27712</v>
      </c>
      <c r="G51" s="19"/>
      <c r="H51" s="19"/>
      <c r="I51" s="19"/>
      <c r="J51" s="19"/>
    </row>
    <row r="52" spans="1:10" x14ac:dyDescent="0.3">
      <c r="A52" s="225">
        <v>2022</v>
      </c>
      <c r="B52" s="231">
        <v>3168</v>
      </c>
      <c r="C52" s="66">
        <v>2044</v>
      </c>
      <c r="D52" s="72">
        <v>22821</v>
      </c>
      <c r="E52" s="207">
        <f>SUM(B52:D52)</f>
        <v>28033</v>
      </c>
      <c r="F52" s="19"/>
      <c r="G52" s="19"/>
      <c r="H52" s="19"/>
      <c r="I52" s="19"/>
      <c r="J52" s="19"/>
    </row>
    <row r="53" spans="1:10" ht="13.5" thickBot="1" x14ac:dyDescent="0.35">
      <c r="A53" s="217">
        <v>2023</v>
      </c>
      <c r="B53" s="227">
        <v>3018</v>
      </c>
      <c r="C53" s="228">
        <v>2102</v>
      </c>
      <c r="D53" s="229">
        <v>23197</v>
      </c>
      <c r="E53" s="230">
        <f>SUM(B53:D53)</f>
        <v>28317</v>
      </c>
      <c r="F53" s="19"/>
      <c r="G53" s="19"/>
      <c r="H53" s="19"/>
      <c r="I53" s="19"/>
      <c r="J53" s="19"/>
    </row>
    <row r="55" spans="1:10" x14ac:dyDescent="0.3">
      <c r="A55" s="253" t="s">
        <v>54</v>
      </c>
      <c r="B55" s="254"/>
      <c r="C55" s="254"/>
      <c r="D55" s="254"/>
      <c r="E55" s="254"/>
      <c r="F55" s="19"/>
    </row>
    <row r="56" spans="1:10" x14ac:dyDescent="0.3">
      <c r="A56" s="26"/>
      <c r="B56" s="29"/>
      <c r="C56" s="29"/>
      <c r="D56" s="29"/>
      <c r="E56" s="29"/>
      <c r="F56" s="19"/>
    </row>
    <row r="57" spans="1:10" x14ac:dyDescent="0.3">
      <c r="A57" s="252" t="s">
        <v>89</v>
      </c>
      <c r="B57" s="252"/>
      <c r="C57" s="252"/>
      <c r="D57" s="252"/>
      <c r="E57" s="252"/>
      <c r="F57" s="252"/>
    </row>
    <row r="58" spans="1:10" x14ac:dyDescent="0.3">
      <c r="A58" s="252" t="s">
        <v>20</v>
      </c>
      <c r="B58" s="252"/>
      <c r="C58" s="252"/>
      <c r="D58" s="252"/>
      <c r="E58" s="252"/>
      <c r="F58" s="252"/>
    </row>
    <row r="59" spans="1:10" x14ac:dyDescent="0.3">
      <c r="A59" s="252" t="s">
        <v>92</v>
      </c>
      <c r="B59" s="252"/>
      <c r="C59" s="252"/>
      <c r="D59" s="252"/>
      <c r="E59" s="252"/>
      <c r="F59" s="252"/>
    </row>
    <row r="60" spans="1:10" ht="13.5" thickBot="1" x14ac:dyDescent="0.35">
      <c r="A60" s="19"/>
      <c r="B60" s="19"/>
      <c r="C60" s="28"/>
      <c r="F60" s="19"/>
    </row>
    <row r="61" spans="1:10" x14ac:dyDescent="0.3">
      <c r="A61" s="242" t="s">
        <v>40</v>
      </c>
      <c r="B61" s="235" t="s">
        <v>48</v>
      </c>
      <c r="C61" s="235" t="s">
        <v>39</v>
      </c>
      <c r="D61" s="235" t="s">
        <v>43</v>
      </c>
      <c r="E61" s="255" t="s">
        <v>39</v>
      </c>
      <c r="F61" s="19"/>
    </row>
    <row r="62" spans="1:10" x14ac:dyDescent="0.3">
      <c r="A62" s="258"/>
      <c r="B62" s="256"/>
      <c r="C62" s="256"/>
      <c r="D62" s="260"/>
      <c r="E62" s="256"/>
      <c r="F62" s="19"/>
    </row>
    <row r="63" spans="1:10" x14ac:dyDescent="0.3">
      <c r="A63" s="259"/>
      <c r="B63" s="257"/>
      <c r="C63" s="257"/>
      <c r="D63" s="261"/>
      <c r="E63" s="257"/>
      <c r="F63" s="19"/>
    </row>
    <row r="64" spans="1:10" x14ac:dyDescent="0.3">
      <c r="A64" s="210">
        <v>1976</v>
      </c>
      <c r="B64" s="211">
        <f t="shared" ref="B64:B111" si="5">SUM(B6)</f>
        <v>7401</v>
      </c>
      <c r="C64" s="81"/>
      <c r="D64" s="212">
        <f t="shared" ref="D64:D111" si="6">SUM(C6)</f>
        <v>3875</v>
      </c>
      <c r="E64" s="107"/>
      <c r="F64" s="19"/>
    </row>
    <row r="65" spans="1:6" x14ac:dyDescent="0.3">
      <c r="A65" s="63">
        <v>1977</v>
      </c>
      <c r="B65" s="64">
        <f t="shared" si="5"/>
        <v>7031</v>
      </c>
      <c r="C65" s="77">
        <f t="shared" ref="C65:C86" si="7">SUM((B65-B64)/B64)</f>
        <v>-4.9993244156195112E-2</v>
      </c>
      <c r="D65" s="80">
        <f t="shared" si="6"/>
        <v>4188</v>
      </c>
      <c r="E65" s="83">
        <f t="shared" ref="E65:E86" si="8">SUM((D65-D64)/D64)</f>
        <v>8.0774193548387094E-2</v>
      </c>
      <c r="F65" s="19"/>
    </row>
    <row r="66" spans="1:6" x14ac:dyDescent="0.3">
      <c r="A66" s="63">
        <v>1978</v>
      </c>
      <c r="B66" s="64">
        <f t="shared" si="5"/>
        <v>7001</v>
      </c>
      <c r="C66" s="77">
        <f t="shared" si="7"/>
        <v>-4.266818375764472E-3</v>
      </c>
      <c r="D66" s="80">
        <f t="shared" si="6"/>
        <v>4550</v>
      </c>
      <c r="E66" s="83">
        <f t="shared" si="8"/>
        <v>8.6437440305635146E-2</v>
      </c>
      <c r="F66" s="19"/>
    </row>
    <row r="67" spans="1:6" x14ac:dyDescent="0.3">
      <c r="A67" s="63">
        <v>1979</v>
      </c>
      <c r="B67" s="64">
        <f t="shared" si="5"/>
        <v>7611</v>
      </c>
      <c r="C67" s="77">
        <f t="shared" si="7"/>
        <v>8.7130409941436934E-2</v>
      </c>
      <c r="D67" s="80">
        <f t="shared" si="6"/>
        <v>5824</v>
      </c>
      <c r="E67" s="83">
        <f t="shared" si="8"/>
        <v>0.28000000000000003</v>
      </c>
      <c r="F67" s="19"/>
    </row>
    <row r="68" spans="1:6" x14ac:dyDescent="0.3">
      <c r="A68" s="63">
        <v>1980</v>
      </c>
      <c r="B68" s="64">
        <f t="shared" si="5"/>
        <v>7745</v>
      </c>
      <c r="C68" s="77">
        <f t="shared" si="7"/>
        <v>1.7606096439364078E-2</v>
      </c>
      <c r="D68" s="80">
        <f t="shared" si="6"/>
        <v>5347</v>
      </c>
      <c r="E68" s="83">
        <f t="shared" si="8"/>
        <v>-8.1902472527472528E-2</v>
      </c>
      <c r="F68" s="19"/>
    </row>
    <row r="69" spans="1:6" x14ac:dyDescent="0.3">
      <c r="A69" s="63">
        <v>1981</v>
      </c>
      <c r="B69" s="64">
        <f t="shared" si="5"/>
        <v>6481</v>
      </c>
      <c r="C69" s="77">
        <f t="shared" si="7"/>
        <v>-0.16320206584893479</v>
      </c>
      <c r="D69" s="80">
        <f t="shared" si="6"/>
        <v>3862</v>
      </c>
      <c r="E69" s="83">
        <f t="shared" si="8"/>
        <v>-0.27772582756685993</v>
      </c>
      <c r="F69" s="19"/>
    </row>
    <row r="70" spans="1:6" x14ac:dyDescent="0.3">
      <c r="A70" s="63">
        <v>1982</v>
      </c>
      <c r="B70" s="64">
        <f t="shared" si="5"/>
        <v>6288</v>
      </c>
      <c r="C70" s="77">
        <f t="shared" si="7"/>
        <v>-2.977935503780281E-2</v>
      </c>
      <c r="D70" s="80">
        <f t="shared" si="6"/>
        <v>3729</v>
      </c>
      <c r="E70" s="83">
        <f t="shared" si="8"/>
        <v>-3.4438114966338682E-2</v>
      </c>
      <c r="F70" s="19"/>
    </row>
    <row r="71" spans="1:6" x14ac:dyDescent="0.3">
      <c r="A71" s="63">
        <v>1983</v>
      </c>
      <c r="B71" s="64">
        <f t="shared" si="5"/>
        <v>6049</v>
      </c>
      <c r="C71" s="77">
        <f t="shared" si="7"/>
        <v>-3.8008905852417306E-2</v>
      </c>
      <c r="D71" s="80">
        <f t="shared" si="6"/>
        <v>3907</v>
      </c>
      <c r="E71" s="83">
        <f t="shared" si="8"/>
        <v>4.7733976937516763E-2</v>
      </c>
      <c r="F71" s="19"/>
    </row>
    <row r="72" spans="1:6" x14ac:dyDescent="0.3">
      <c r="A72" s="63">
        <v>1984</v>
      </c>
      <c r="B72" s="64">
        <f t="shared" si="5"/>
        <v>5154</v>
      </c>
      <c r="C72" s="77">
        <f t="shared" si="7"/>
        <v>-0.14795834022152421</v>
      </c>
      <c r="D72" s="80">
        <f t="shared" si="6"/>
        <v>3350</v>
      </c>
      <c r="E72" s="83">
        <f t="shared" si="8"/>
        <v>-0.14256462759150243</v>
      </c>
      <c r="F72" s="19"/>
    </row>
    <row r="73" spans="1:6" x14ac:dyDescent="0.3">
      <c r="A73" s="63">
        <v>1985</v>
      </c>
      <c r="B73" s="64">
        <f t="shared" si="5"/>
        <v>4843</v>
      </c>
      <c r="C73" s="77">
        <f t="shared" si="7"/>
        <v>-6.0341482343810635E-2</v>
      </c>
      <c r="D73" s="80">
        <f t="shared" si="6"/>
        <v>3381</v>
      </c>
      <c r="E73" s="83">
        <f t="shared" si="8"/>
        <v>9.2537313432835815E-3</v>
      </c>
      <c r="F73" s="19"/>
    </row>
    <row r="74" spans="1:6" x14ac:dyDescent="0.3">
      <c r="A74" s="63">
        <v>1986</v>
      </c>
      <c r="B74" s="64">
        <f t="shared" si="5"/>
        <v>4589</v>
      </c>
      <c r="C74" s="77">
        <f t="shared" si="7"/>
        <v>-5.2446830476977083E-2</v>
      </c>
      <c r="D74" s="80">
        <f t="shared" si="6"/>
        <v>3185</v>
      </c>
      <c r="E74" s="83">
        <f t="shared" si="8"/>
        <v>-5.7971014492753624E-2</v>
      </c>
      <c r="F74" s="19"/>
    </row>
    <row r="75" spans="1:6" x14ac:dyDescent="0.3">
      <c r="A75" s="63">
        <v>1987</v>
      </c>
      <c r="B75" s="64">
        <f t="shared" si="5"/>
        <v>4581</v>
      </c>
      <c r="C75" s="77">
        <f t="shared" si="7"/>
        <v>-1.7432991937241229E-3</v>
      </c>
      <c r="D75" s="80">
        <f t="shared" si="6"/>
        <v>3423</v>
      </c>
      <c r="E75" s="83">
        <f t="shared" si="8"/>
        <v>7.4725274725274723E-2</v>
      </c>
      <c r="F75" s="19"/>
    </row>
    <row r="76" spans="1:6" x14ac:dyDescent="0.3">
      <c r="A76" s="63">
        <v>1988</v>
      </c>
      <c r="B76" s="64">
        <f t="shared" si="5"/>
        <v>4697</v>
      </c>
      <c r="C76" s="77">
        <f t="shared" si="7"/>
        <v>2.5321982099978171E-2</v>
      </c>
      <c r="D76" s="80">
        <f t="shared" si="6"/>
        <v>3240</v>
      </c>
      <c r="E76" s="83">
        <f t="shared" si="8"/>
        <v>-5.3461875547765117E-2</v>
      </c>
      <c r="F76" s="19"/>
    </row>
    <row r="77" spans="1:6" x14ac:dyDescent="0.3">
      <c r="A77" s="63">
        <v>1989</v>
      </c>
      <c r="B77" s="64">
        <f t="shared" si="5"/>
        <v>4714</v>
      </c>
      <c r="C77" s="77">
        <f t="shared" si="7"/>
        <v>3.6193314881839472E-3</v>
      </c>
      <c r="D77" s="80">
        <f t="shared" si="6"/>
        <v>3194</v>
      </c>
      <c r="E77" s="83">
        <f t="shared" si="8"/>
        <v>-1.4197530864197531E-2</v>
      </c>
      <c r="F77" s="19"/>
    </row>
    <row r="78" spans="1:6" x14ac:dyDescent="0.3">
      <c r="A78" s="63">
        <v>1990</v>
      </c>
      <c r="B78" s="64">
        <f t="shared" si="5"/>
        <v>4334</v>
      </c>
      <c r="C78" s="77">
        <f t="shared" si="7"/>
        <v>-8.0610946117946544E-2</v>
      </c>
      <c r="D78" s="80">
        <f t="shared" si="6"/>
        <v>3041</v>
      </c>
      <c r="E78" s="83">
        <f t="shared" si="8"/>
        <v>-4.7902316844082658E-2</v>
      </c>
      <c r="F78" s="19"/>
    </row>
    <row r="79" spans="1:6" x14ac:dyDescent="0.3">
      <c r="A79" s="63">
        <v>1991</v>
      </c>
      <c r="B79" s="64">
        <f t="shared" si="5"/>
        <v>4416</v>
      </c>
      <c r="C79" s="77">
        <f t="shared" si="7"/>
        <v>1.8920166128287955E-2</v>
      </c>
      <c r="D79" s="80">
        <f t="shared" si="6"/>
        <v>3099</v>
      </c>
      <c r="E79" s="83">
        <f t="shared" si="8"/>
        <v>1.9072673462676749E-2</v>
      </c>
      <c r="F79" s="19"/>
    </row>
    <row r="80" spans="1:6" x14ac:dyDescent="0.3">
      <c r="A80" s="63">
        <v>1992</v>
      </c>
      <c r="B80" s="64">
        <f t="shared" si="5"/>
        <v>4155</v>
      </c>
      <c r="C80" s="77">
        <f t="shared" si="7"/>
        <v>-5.9103260869565216E-2</v>
      </c>
      <c r="D80" s="80">
        <f t="shared" si="6"/>
        <v>3170</v>
      </c>
      <c r="E80" s="83">
        <f t="shared" si="8"/>
        <v>2.2910616327847692E-2</v>
      </c>
      <c r="F80" s="19"/>
    </row>
    <row r="81" spans="1:6" x14ac:dyDescent="0.3">
      <c r="A81" s="63">
        <v>1993</v>
      </c>
      <c r="B81" s="64">
        <f t="shared" si="5"/>
        <v>4369</v>
      </c>
      <c r="C81" s="77">
        <f t="shared" si="7"/>
        <v>5.1504211793020456E-2</v>
      </c>
      <c r="D81" s="80">
        <f t="shared" si="6"/>
        <v>3207</v>
      </c>
      <c r="E81" s="83">
        <f t="shared" si="8"/>
        <v>1.167192429022082E-2</v>
      </c>
      <c r="F81" s="19"/>
    </row>
    <row r="82" spans="1:6" x14ac:dyDescent="0.3">
      <c r="A82" s="63">
        <v>1994</v>
      </c>
      <c r="B82" s="64">
        <f t="shared" si="5"/>
        <v>4867</v>
      </c>
      <c r="C82" s="77">
        <f t="shared" si="7"/>
        <v>0.11398489356832227</v>
      </c>
      <c r="D82" s="80">
        <f t="shared" si="6"/>
        <v>3372</v>
      </c>
      <c r="E82" s="83">
        <f t="shared" si="8"/>
        <v>5.144995322731525E-2</v>
      </c>
      <c r="F82" s="19"/>
    </row>
    <row r="83" spans="1:6" x14ac:dyDescent="0.3">
      <c r="A83" s="63">
        <v>1995</v>
      </c>
      <c r="B83" s="64">
        <f t="shared" si="5"/>
        <v>4713</v>
      </c>
      <c r="C83" s="77">
        <f t="shared" si="7"/>
        <v>-3.1641668378878156E-2</v>
      </c>
      <c r="D83" s="80">
        <f t="shared" si="6"/>
        <v>3339</v>
      </c>
      <c r="E83" s="83">
        <f t="shared" si="8"/>
        <v>-9.7864768683274019E-3</v>
      </c>
      <c r="F83" s="19"/>
    </row>
    <row r="84" spans="1:6" x14ac:dyDescent="0.3">
      <c r="A84" s="63">
        <v>1996</v>
      </c>
      <c r="B84" s="64">
        <f t="shared" si="5"/>
        <v>4937</v>
      </c>
      <c r="C84" s="77">
        <f t="shared" si="7"/>
        <v>4.7528113727986418E-2</v>
      </c>
      <c r="D84" s="80">
        <f t="shared" si="6"/>
        <v>3208</v>
      </c>
      <c r="E84" s="83">
        <f t="shared" si="8"/>
        <v>-3.9233303384246777E-2</v>
      </c>
      <c r="F84" s="19"/>
    </row>
    <row r="85" spans="1:6" x14ac:dyDescent="0.3">
      <c r="A85" s="63">
        <v>1997</v>
      </c>
      <c r="B85" s="64">
        <f t="shared" si="5"/>
        <v>4584</v>
      </c>
      <c r="C85" s="77">
        <f t="shared" si="7"/>
        <v>-7.1500911484707316E-2</v>
      </c>
      <c r="D85" s="80">
        <f t="shared" si="6"/>
        <v>2881</v>
      </c>
      <c r="E85" s="83">
        <f t="shared" si="8"/>
        <v>-0.10193266832917705</v>
      </c>
      <c r="F85" s="19"/>
    </row>
    <row r="86" spans="1:6" x14ac:dyDescent="0.3">
      <c r="A86" s="63">
        <v>1998</v>
      </c>
      <c r="B86" s="64">
        <f t="shared" si="5"/>
        <v>4899</v>
      </c>
      <c r="C86" s="77">
        <f t="shared" si="7"/>
        <v>6.8717277486910991E-2</v>
      </c>
      <c r="D86" s="80">
        <f t="shared" si="6"/>
        <v>3042</v>
      </c>
      <c r="E86" s="83">
        <f t="shared" si="8"/>
        <v>5.5883373828531757E-2</v>
      </c>
      <c r="F86" s="19"/>
    </row>
    <row r="87" spans="1:6" x14ac:dyDescent="0.3">
      <c r="A87" s="63">
        <v>1999</v>
      </c>
      <c r="B87" s="64">
        <f t="shared" si="5"/>
        <v>4684</v>
      </c>
      <c r="C87" s="77">
        <f t="shared" ref="C87:C95" si="9">SUM((B87-B86)/B86)</f>
        <v>-4.3886507450500101E-2</v>
      </c>
      <c r="D87" s="80">
        <f t="shared" si="6"/>
        <v>3281</v>
      </c>
      <c r="E87" s="83">
        <f t="shared" ref="E87:E96" si="10">SUM((D87-D86)/D86)</f>
        <v>7.8566732412886253E-2</v>
      </c>
      <c r="F87" s="19"/>
    </row>
    <row r="88" spans="1:6" x14ac:dyDescent="0.3">
      <c r="A88" s="63">
        <v>2000</v>
      </c>
      <c r="B88" s="64">
        <f t="shared" si="5"/>
        <v>4313</v>
      </c>
      <c r="C88" s="77">
        <f t="shared" si="9"/>
        <v>-7.9205807002561912E-2</v>
      </c>
      <c r="D88" s="80">
        <f t="shared" si="6"/>
        <v>2636</v>
      </c>
      <c r="E88" s="83">
        <f t="shared" si="10"/>
        <v>-0.19658640658335874</v>
      </c>
      <c r="F88" s="19"/>
    </row>
    <row r="89" spans="1:6" x14ac:dyDescent="0.3">
      <c r="A89" s="63">
        <v>2001</v>
      </c>
      <c r="B89" s="64">
        <f t="shared" si="5"/>
        <v>4132</v>
      </c>
      <c r="C89" s="77">
        <f t="shared" si="9"/>
        <v>-4.1966148852306977E-2</v>
      </c>
      <c r="D89" s="80">
        <f t="shared" si="6"/>
        <v>2512</v>
      </c>
      <c r="E89" s="83">
        <f t="shared" si="10"/>
        <v>-4.7040971168437029E-2</v>
      </c>
      <c r="F89" s="19"/>
    </row>
    <row r="90" spans="1:6" x14ac:dyDescent="0.3">
      <c r="A90" s="63">
        <v>2002</v>
      </c>
      <c r="B90" s="64">
        <f t="shared" si="5"/>
        <v>4167</v>
      </c>
      <c r="C90" s="77">
        <f t="shared" si="9"/>
        <v>8.4704743465634069E-3</v>
      </c>
      <c r="D90" s="80">
        <f t="shared" si="6"/>
        <v>2638</v>
      </c>
      <c r="E90" s="83">
        <f t="shared" si="10"/>
        <v>5.0159235668789812E-2</v>
      </c>
      <c r="F90" s="19"/>
    </row>
    <row r="91" spans="1:6" x14ac:dyDescent="0.3">
      <c r="A91" s="63">
        <v>2003</v>
      </c>
      <c r="B91" s="64">
        <f t="shared" si="5"/>
        <v>4148</v>
      </c>
      <c r="C91" s="77">
        <f t="shared" si="9"/>
        <v>-4.5596352291816652E-3</v>
      </c>
      <c r="D91" s="80">
        <f t="shared" si="6"/>
        <v>2538</v>
      </c>
      <c r="E91" s="83">
        <f t="shared" si="10"/>
        <v>-3.7907505686125852E-2</v>
      </c>
      <c r="F91" s="19"/>
    </row>
    <row r="92" spans="1:6" x14ac:dyDescent="0.3">
      <c r="A92" s="63">
        <v>2004</v>
      </c>
      <c r="B92" s="64">
        <f t="shared" si="5"/>
        <v>4101</v>
      </c>
      <c r="C92" s="77">
        <f t="shared" si="9"/>
        <v>-1.1330761812921889E-2</v>
      </c>
      <c r="D92" s="80">
        <f t="shared" si="6"/>
        <v>2430</v>
      </c>
      <c r="E92" s="83">
        <f t="shared" si="10"/>
        <v>-4.2553191489361701E-2</v>
      </c>
      <c r="F92" s="19"/>
    </row>
    <row r="93" spans="1:6" x14ac:dyDescent="0.3">
      <c r="A93" s="63">
        <v>2005</v>
      </c>
      <c r="B93" s="64">
        <f t="shared" si="5"/>
        <v>3943</v>
      </c>
      <c r="C93" s="77">
        <f t="shared" si="9"/>
        <v>-3.8527188490612048E-2</v>
      </c>
      <c r="D93" s="80">
        <f t="shared" si="6"/>
        <v>2257</v>
      </c>
      <c r="E93" s="83">
        <f t="shared" si="10"/>
        <v>-7.119341563786008E-2</v>
      </c>
      <c r="F93" s="19"/>
    </row>
    <row r="94" spans="1:6" x14ac:dyDescent="0.3">
      <c r="A94" s="63">
        <v>2006</v>
      </c>
      <c r="B94" s="64">
        <f t="shared" si="5"/>
        <v>3718</v>
      </c>
      <c r="C94" s="77">
        <f t="shared" si="9"/>
        <v>-5.7063149885873701E-2</v>
      </c>
      <c r="D94" s="80">
        <f t="shared" si="6"/>
        <v>2346</v>
      </c>
      <c r="E94" s="83">
        <f t="shared" si="10"/>
        <v>3.9432875498449267E-2</v>
      </c>
      <c r="F94" s="19"/>
    </row>
    <row r="95" spans="1:6" x14ac:dyDescent="0.3">
      <c r="A95" s="63">
        <v>2007</v>
      </c>
      <c r="B95" s="64">
        <f t="shared" si="5"/>
        <v>3595</v>
      </c>
      <c r="C95" s="77">
        <f t="shared" si="9"/>
        <v>-3.3082302313071542E-2</v>
      </c>
      <c r="D95" s="80">
        <f t="shared" si="6"/>
        <v>2308</v>
      </c>
      <c r="E95" s="83">
        <f t="shared" si="10"/>
        <v>-1.619778346121057E-2</v>
      </c>
      <c r="F95" s="19"/>
    </row>
    <row r="96" spans="1:6" x14ac:dyDescent="0.3">
      <c r="A96" s="63">
        <v>2008</v>
      </c>
      <c r="B96" s="64">
        <f t="shared" si="5"/>
        <v>3830</v>
      </c>
      <c r="C96" s="77">
        <f t="shared" ref="C96:C101" si="11">SUM((B96-B95)/B95)</f>
        <v>6.5368567454798326E-2</v>
      </c>
      <c r="D96" s="80">
        <f t="shared" si="6"/>
        <v>2475</v>
      </c>
      <c r="E96" s="83">
        <f t="shared" si="10"/>
        <v>7.2357019064124783E-2</v>
      </c>
      <c r="F96" s="19"/>
    </row>
    <row r="97" spans="1:6" x14ac:dyDescent="0.3">
      <c r="A97" s="63">
        <v>2009</v>
      </c>
      <c r="B97" s="64">
        <f t="shared" si="5"/>
        <v>3503</v>
      </c>
      <c r="C97" s="77">
        <f t="shared" si="11"/>
        <v>-8.5378590078328986E-2</v>
      </c>
      <c r="D97" s="80">
        <f t="shared" si="6"/>
        <v>2044</v>
      </c>
      <c r="E97" s="83">
        <f t="shared" ref="E97:E102" si="12">SUM((D97-D96)/D96)</f>
        <v>-0.17414141414141415</v>
      </c>
      <c r="F97" s="19"/>
    </row>
    <row r="98" spans="1:6" x14ac:dyDescent="0.3">
      <c r="A98" s="63">
        <v>2010</v>
      </c>
      <c r="B98" s="64">
        <f t="shared" si="5"/>
        <v>3573</v>
      </c>
      <c r="C98" s="77">
        <f t="shared" si="11"/>
        <v>1.998287182415073E-2</v>
      </c>
      <c r="D98" s="80">
        <f t="shared" si="6"/>
        <v>2439</v>
      </c>
      <c r="E98" s="83">
        <f t="shared" si="12"/>
        <v>0.19324853228962818</v>
      </c>
      <c r="F98" s="19"/>
    </row>
    <row r="99" spans="1:6" x14ac:dyDescent="0.3">
      <c r="A99" s="63">
        <v>2011</v>
      </c>
      <c r="B99" s="64">
        <f t="shared" si="5"/>
        <v>3807</v>
      </c>
      <c r="C99" s="77">
        <f t="shared" si="11"/>
        <v>6.5491183879093195E-2</v>
      </c>
      <c r="D99" s="80">
        <f t="shared" si="6"/>
        <v>2898</v>
      </c>
      <c r="E99" s="83">
        <f t="shared" si="12"/>
        <v>0.18819188191881919</v>
      </c>
      <c r="F99" s="19"/>
    </row>
    <row r="100" spans="1:6" x14ac:dyDescent="0.3">
      <c r="A100" s="63">
        <v>2012</v>
      </c>
      <c r="B100" s="64">
        <f t="shared" si="5"/>
        <v>3708</v>
      </c>
      <c r="C100" s="77">
        <f t="shared" si="11"/>
        <v>-2.6004728132387706E-2</v>
      </c>
      <c r="D100" s="80">
        <f t="shared" si="6"/>
        <v>2517</v>
      </c>
      <c r="E100" s="83">
        <f t="shared" si="12"/>
        <v>-0.13146997929606624</v>
      </c>
      <c r="F100" s="19"/>
    </row>
    <row r="101" spans="1:6" x14ac:dyDescent="0.3">
      <c r="A101" s="63">
        <v>2013</v>
      </c>
      <c r="B101" s="64">
        <f t="shared" si="5"/>
        <v>3659</v>
      </c>
      <c r="C101" s="77">
        <f t="shared" si="11"/>
        <v>-1.3214670981661273E-2</v>
      </c>
      <c r="D101" s="80">
        <f t="shared" si="6"/>
        <v>2594</v>
      </c>
      <c r="E101" s="83">
        <f t="shared" si="12"/>
        <v>3.0591974572904253E-2</v>
      </c>
      <c r="F101" s="19"/>
    </row>
    <row r="102" spans="1:6" x14ac:dyDescent="0.3">
      <c r="A102" s="71">
        <v>2014</v>
      </c>
      <c r="B102" s="78">
        <f t="shared" si="5"/>
        <v>3554</v>
      </c>
      <c r="C102" s="77">
        <f t="shared" ref="C102:C107" si="13">SUM((B102-B101)/B101)</f>
        <v>-2.8696365127083904E-2</v>
      </c>
      <c r="D102" s="79">
        <f t="shared" si="6"/>
        <v>2383</v>
      </c>
      <c r="E102" s="83">
        <f t="shared" si="12"/>
        <v>-8.1341557440246723E-2</v>
      </c>
      <c r="F102" s="19"/>
    </row>
    <row r="103" spans="1:6" x14ac:dyDescent="0.3">
      <c r="A103" s="71">
        <v>2015</v>
      </c>
      <c r="B103" s="78">
        <f t="shared" si="5"/>
        <v>3410</v>
      </c>
      <c r="C103" s="77">
        <f t="shared" si="13"/>
        <v>-4.0517726505346088E-2</v>
      </c>
      <c r="D103" s="79">
        <f t="shared" si="6"/>
        <v>2342</v>
      </c>
      <c r="E103" s="220">
        <f t="shared" ref="E103:E108" si="14">SUM((D103-D102)/D102)</f>
        <v>-1.7205203524968526E-2</v>
      </c>
      <c r="F103" s="19"/>
    </row>
    <row r="104" spans="1:6" x14ac:dyDescent="0.3">
      <c r="A104" s="67">
        <v>2016</v>
      </c>
      <c r="B104" s="131">
        <f t="shared" si="5"/>
        <v>3853</v>
      </c>
      <c r="C104" s="82">
        <f t="shared" si="13"/>
        <v>0.12991202346041056</v>
      </c>
      <c r="D104" s="132">
        <f t="shared" si="6"/>
        <v>2419</v>
      </c>
      <c r="E104" s="209">
        <f t="shared" si="14"/>
        <v>3.2877882152006835E-2</v>
      </c>
      <c r="F104" s="19"/>
    </row>
    <row r="105" spans="1:6" x14ac:dyDescent="0.3">
      <c r="A105" s="67">
        <v>2017</v>
      </c>
      <c r="B105" s="131">
        <f t="shared" si="5"/>
        <v>3281</v>
      </c>
      <c r="C105" s="82">
        <f t="shared" si="13"/>
        <v>-0.14845574876719439</v>
      </c>
      <c r="D105" s="132">
        <f t="shared" si="6"/>
        <v>1837</v>
      </c>
      <c r="E105" s="209">
        <f t="shared" si="14"/>
        <v>-0.24059528730880528</v>
      </c>
      <c r="F105" s="19"/>
    </row>
    <row r="106" spans="1:6" x14ac:dyDescent="0.3">
      <c r="A106" s="222">
        <v>2018</v>
      </c>
      <c r="B106" s="223">
        <f t="shared" si="5"/>
        <v>3368</v>
      </c>
      <c r="C106" s="224">
        <f t="shared" si="13"/>
        <v>2.6516306004266993E-2</v>
      </c>
      <c r="D106" s="223">
        <f t="shared" si="6"/>
        <v>2097</v>
      </c>
      <c r="E106" s="221">
        <f t="shared" si="14"/>
        <v>0.14153511159499182</v>
      </c>
      <c r="F106" s="19"/>
    </row>
    <row r="107" spans="1:6" x14ac:dyDescent="0.3">
      <c r="A107" s="225">
        <v>2019</v>
      </c>
      <c r="B107" s="78">
        <f t="shared" si="5"/>
        <v>2964</v>
      </c>
      <c r="C107" s="77">
        <f t="shared" si="13"/>
        <v>-0.11995249406175772</v>
      </c>
      <c r="D107" s="78">
        <f t="shared" si="6"/>
        <v>2132</v>
      </c>
      <c r="E107" s="219">
        <f t="shared" si="14"/>
        <v>1.6690510252742013E-2</v>
      </c>
      <c r="F107" s="19"/>
    </row>
    <row r="108" spans="1:6" x14ac:dyDescent="0.3">
      <c r="A108" s="225">
        <v>2020</v>
      </c>
      <c r="B108" s="78">
        <f t="shared" si="5"/>
        <v>3353</v>
      </c>
      <c r="C108" s="77">
        <f t="shared" ref="C108" si="15">SUM((B108-B107)/B107)</f>
        <v>0.13124156545209176</v>
      </c>
      <c r="D108" s="78">
        <f t="shared" si="6"/>
        <v>2149</v>
      </c>
      <c r="E108" s="219">
        <f t="shared" si="14"/>
        <v>7.9737335834896804E-3</v>
      </c>
      <c r="F108" s="19"/>
    </row>
    <row r="109" spans="1:6" x14ac:dyDescent="0.3">
      <c r="A109" s="222">
        <v>2021</v>
      </c>
      <c r="B109" s="223">
        <f t="shared" si="5"/>
        <v>3257</v>
      </c>
      <c r="C109" s="224">
        <f>SUM((B109-B108)/B108)</f>
        <v>-2.8631076647778111E-2</v>
      </c>
      <c r="D109" s="223">
        <f t="shared" si="6"/>
        <v>2094</v>
      </c>
      <c r="E109" s="221">
        <f>SUM((D109-D108)/D108)</f>
        <v>-2.5593299208934387E-2</v>
      </c>
      <c r="F109" s="19"/>
    </row>
    <row r="110" spans="1:6" x14ac:dyDescent="0.3">
      <c r="A110" s="222">
        <v>2022</v>
      </c>
      <c r="B110" s="223">
        <f t="shared" si="5"/>
        <v>3168</v>
      </c>
      <c r="C110" s="224">
        <f>SUM((B110-B109)/B109)</f>
        <v>-2.7325759901750075E-2</v>
      </c>
      <c r="D110" s="223">
        <f t="shared" si="6"/>
        <v>2044</v>
      </c>
      <c r="E110" s="221">
        <f>SUM((D110-D109)/D109)</f>
        <v>-2.387774594078319E-2</v>
      </c>
      <c r="F110" s="19"/>
    </row>
    <row r="111" spans="1:6" ht="13.5" thickBot="1" x14ac:dyDescent="0.35">
      <c r="A111" s="214">
        <v>2023</v>
      </c>
      <c r="B111" s="215">
        <f t="shared" si="5"/>
        <v>3018</v>
      </c>
      <c r="C111" s="216">
        <f>SUM((B111-B110)/B110)</f>
        <v>-4.7348484848484848E-2</v>
      </c>
      <c r="D111" s="226">
        <f t="shared" si="6"/>
        <v>2102</v>
      </c>
      <c r="E111" s="218">
        <f>SUM((D111-D110)/D110)</f>
        <v>2.8375733855185908E-2</v>
      </c>
      <c r="F111" s="19"/>
    </row>
    <row r="112" spans="1:6" x14ac:dyDescent="0.3">
      <c r="A112" s="26"/>
      <c r="B112" s="40"/>
      <c r="C112" s="59"/>
      <c r="D112" s="40"/>
      <c r="E112" s="59"/>
      <c r="F112" s="19"/>
    </row>
    <row r="114" spans="1:6" x14ac:dyDescent="0.3">
      <c r="F114" s="19"/>
    </row>
    <row r="115" spans="1:6" x14ac:dyDescent="0.3">
      <c r="A115" s="26"/>
      <c r="B115" s="40"/>
      <c r="C115" s="59"/>
      <c r="D115" s="40"/>
      <c r="E115" s="59"/>
      <c r="F115" s="19"/>
    </row>
  </sheetData>
  <mergeCells count="16">
    <mergeCell ref="E61:E63"/>
    <mergeCell ref="A61:A63"/>
    <mergeCell ref="B61:B63"/>
    <mergeCell ref="C61:C63"/>
    <mergeCell ref="D61:D63"/>
    <mergeCell ref="A58:F58"/>
    <mergeCell ref="A59:F59"/>
    <mergeCell ref="A1:F1"/>
    <mergeCell ref="A2:F2"/>
    <mergeCell ref="A57:F57"/>
    <mergeCell ref="A55:E55"/>
    <mergeCell ref="C4:C5"/>
    <mergeCell ref="B4:B5"/>
    <mergeCell ref="A4:A5"/>
    <mergeCell ref="D4:D5"/>
    <mergeCell ref="E4:E5"/>
  </mergeCells>
  <phoneticPr fontId="5" type="noConversion"/>
  <printOptions horizontalCentered="1"/>
  <pageMargins left="0.5" right="0.5" top="0.5" bottom="0.5" header="0.5" footer="0.5"/>
  <pageSetup fitToHeight="2" orientation="portrait" r:id="rId1"/>
  <headerFooter alignWithMargins="0"/>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124"/>
  <sheetViews>
    <sheetView topLeftCell="A75" zoomScaleNormal="100" workbookViewId="0">
      <selection activeCell="B84" sqref="B84"/>
    </sheetView>
  </sheetViews>
  <sheetFormatPr defaultColWidth="9.7265625" defaultRowHeight="12.5" x14ac:dyDescent="0.25"/>
  <cols>
    <col min="1" max="1" width="13.7265625" customWidth="1"/>
    <col min="2" max="2" width="12.7265625" customWidth="1"/>
    <col min="3" max="3" width="10.1796875" customWidth="1"/>
    <col min="4" max="4" width="2.81640625" customWidth="1"/>
    <col min="5" max="5" width="7.54296875" style="4" customWidth="1"/>
    <col min="6" max="6" width="7.54296875" customWidth="1"/>
    <col min="7" max="7" width="8.08984375" customWidth="1"/>
    <col min="8" max="8" width="9.7265625" customWidth="1"/>
    <col min="9" max="9" width="11.54296875" customWidth="1"/>
    <col min="10" max="10" width="3.7265625" style="4" customWidth="1"/>
    <col min="11" max="11" width="10.453125" style="7" customWidth="1"/>
    <col min="12" max="12" width="11.453125" style="7" customWidth="1"/>
    <col min="13" max="13" width="9.7265625" style="7" customWidth="1"/>
  </cols>
  <sheetData>
    <row r="1" spans="1:38" ht="13" x14ac:dyDescent="0.3">
      <c r="A1" s="252" t="s">
        <v>15</v>
      </c>
      <c r="B1" s="252"/>
      <c r="C1" s="252"/>
      <c r="D1" s="252"/>
      <c r="E1" s="252"/>
      <c r="F1" s="252"/>
      <c r="G1" s="252"/>
      <c r="H1" s="252"/>
      <c r="I1" s="252"/>
      <c r="J1" s="252"/>
      <c r="K1" s="262"/>
      <c r="L1" s="262"/>
    </row>
    <row r="2" spans="1:38" ht="13" x14ac:dyDescent="0.3">
      <c r="A2" s="252" t="s">
        <v>78</v>
      </c>
      <c r="B2" s="252"/>
      <c r="C2" s="252"/>
      <c r="D2" s="252"/>
      <c r="E2" s="252"/>
      <c r="F2" s="252"/>
      <c r="G2" s="252"/>
      <c r="H2" s="252"/>
      <c r="I2" s="252"/>
      <c r="J2" s="252"/>
      <c r="K2" s="263"/>
      <c r="L2" s="263"/>
    </row>
    <row r="3" spans="1:38" ht="13" x14ac:dyDescent="0.3">
      <c r="A3" s="252" t="s">
        <v>87</v>
      </c>
      <c r="B3" s="252"/>
      <c r="C3" s="252"/>
      <c r="D3" s="252"/>
      <c r="E3" s="252"/>
      <c r="F3" s="252"/>
      <c r="G3" s="252"/>
      <c r="H3" s="252"/>
      <c r="I3" s="252"/>
      <c r="J3" s="252"/>
      <c r="K3" s="263"/>
      <c r="L3" s="263"/>
    </row>
    <row r="4" spans="1:38" ht="13.5" thickBot="1" x14ac:dyDescent="0.35">
      <c r="A4" s="264"/>
      <c r="B4" s="264"/>
      <c r="C4" s="264"/>
      <c r="D4" s="264"/>
      <c r="E4" s="264"/>
      <c r="F4" s="264"/>
      <c r="G4" s="264"/>
      <c r="H4" s="264"/>
      <c r="I4" s="264"/>
      <c r="J4" s="264"/>
      <c r="K4" s="265"/>
      <c r="L4" s="265"/>
    </row>
    <row r="5" spans="1:38" ht="45" customHeight="1" x14ac:dyDescent="0.25">
      <c r="A5" s="142" t="s">
        <v>40</v>
      </c>
      <c r="B5" s="56" t="s">
        <v>49</v>
      </c>
      <c r="C5" s="160" t="s">
        <v>83</v>
      </c>
      <c r="D5" s="158"/>
      <c r="E5" s="161" t="s">
        <v>81</v>
      </c>
      <c r="F5" s="159" t="s">
        <v>67</v>
      </c>
      <c r="G5" s="149" t="s">
        <v>66</v>
      </c>
      <c r="H5" s="144" t="s">
        <v>65</v>
      </c>
      <c r="I5" s="162" t="s">
        <v>82</v>
      </c>
      <c r="J5" s="165"/>
      <c r="K5" s="166" t="s">
        <v>63</v>
      </c>
      <c r="L5" s="167" t="s">
        <v>64</v>
      </c>
    </row>
    <row r="6" spans="1:38" s="44" customFormat="1" ht="13.5" customHeight="1" x14ac:dyDescent="0.25">
      <c r="A6" s="61">
        <v>1938</v>
      </c>
      <c r="B6" s="61"/>
      <c r="C6" s="156">
        <v>18193</v>
      </c>
      <c r="D6" s="155"/>
      <c r="E6" s="156"/>
      <c r="F6" s="45"/>
      <c r="G6" s="45"/>
      <c r="H6" s="45"/>
      <c r="I6" s="156"/>
      <c r="J6" s="154"/>
      <c r="K6" s="121"/>
      <c r="L6" s="118"/>
      <c r="M6" s="42"/>
      <c r="N6" s="43"/>
      <c r="O6" s="43"/>
      <c r="P6" s="43"/>
      <c r="Q6" s="43"/>
      <c r="R6" s="43"/>
      <c r="S6" s="43"/>
      <c r="T6" s="43"/>
      <c r="U6" s="43"/>
      <c r="V6" s="43"/>
      <c r="W6" s="43"/>
      <c r="X6" s="43"/>
      <c r="Y6" s="43"/>
      <c r="Z6" s="43"/>
      <c r="AA6" s="43"/>
      <c r="AB6" s="43"/>
      <c r="AC6" s="43"/>
      <c r="AD6" s="43"/>
      <c r="AE6" s="43"/>
    </row>
    <row r="7" spans="1:38" s="44" customFormat="1" ht="13.5" customHeight="1" x14ac:dyDescent="0.25">
      <c r="A7" s="61" t="s">
        <v>1</v>
      </c>
      <c r="B7" s="61"/>
      <c r="C7" s="156">
        <v>1596</v>
      </c>
      <c r="D7" s="155"/>
      <c r="E7" s="156"/>
      <c r="F7" s="45"/>
      <c r="G7" s="45"/>
      <c r="H7" s="45"/>
      <c r="I7" s="156"/>
      <c r="J7" s="155"/>
      <c r="K7" s="120"/>
      <c r="L7" s="117"/>
      <c r="M7" s="42"/>
      <c r="N7" s="43"/>
      <c r="O7" s="43"/>
      <c r="P7" s="43"/>
      <c r="Q7" s="43"/>
      <c r="R7" s="43"/>
      <c r="S7" s="43"/>
      <c r="T7" s="43"/>
      <c r="U7" s="43"/>
      <c r="V7" s="43"/>
      <c r="W7" s="43"/>
      <c r="X7" s="43"/>
      <c r="Y7" s="43"/>
      <c r="Z7" s="43"/>
      <c r="AA7" s="43"/>
      <c r="AB7" s="43"/>
      <c r="AC7" s="43"/>
      <c r="AD7" s="43"/>
      <c r="AE7" s="43"/>
    </row>
    <row r="8" spans="1:38" s="44" customFormat="1" ht="13.5" customHeight="1" x14ac:dyDescent="0.25">
      <c r="A8" s="61" t="s">
        <v>2</v>
      </c>
      <c r="B8" s="61"/>
      <c r="C8" s="156">
        <v>4984</v>
      </c>
      <c r="D8" s="155"/>
      <c r="E8" s="156"/>
      <c r="F8" s="45"/>
      <c r="G8" s="45"/>
      <c r="H8" s="45"/>
      <c r="I8" s="156"/>
      <c r="J8" s="155"/>
      <c r="K8" s="120"/>
      <c r="L8" s="117"/>
      <c r="M8" s="42"/>
      <c r="N8" s="43"/>
      <c r="O8" s="43"/>
      <c r="P8" s="43"/>
      <c r="Q8" s="43"/>
      <c r="R8" s="43"/>
      <c r="S8" s="43"/>
      <c r="T8" s="43"/>
      <c r="U8" s="43"/>
      <c r="V8" s="43"/>
      <c r="W8" s="43"/>
      <c r="X8" s="43"/>
      <c r="Y8" s="43"/>
      <c r="Z8" s="43"/>
      <c r="AA8" s="43"/>
      <c r="AB8" s="43"/>
      <c r="AC8" s="43"/>
      <c r="AD8" s="43"/>
      <c r="AE8" s="43"/>
    </row>
    <row r="9" spans="1:38" s="44" customFormat="1" ht="13.5" customHeight="1" x14ac:dyDescent="0.25">
      <c r="A9" s="61" t="s">
        <v>3</v>
      </c>
      <c r="B9" s="61"/>
      <c r="C9" s="156">
        <v>15088</v>
      </c>
      <c r="D9" s="155"/>
      <c r="E9" s="156"/>
      <c r="F9" s="45"/>
      <c r="G9" s="45"/>
      <c r="H9" s="45"/>
      <c r="I9" s="156"/>
      <c r="J9" s="155"/>
      <c r="K9" s="120"/>
      <c r="L9" s="117"/>
      <c r="M9" s="42"/>
      <c r="N9" s="43"/>
      <c r="O9" s="43"/>
      <c r="P9" s="43"/>
      <c r="Q9" s="43"/>
      <c r="R9" s="43"/>
      <c r="S9" s="43"/>
      <c r="T9" s="43"/>
      <c r="U9" s="43"/>
      <c r="V9" s="43"/>
      <c r="W9" s="43"/>
      <c r="X9" s="43"/>
      <c r="Y9" s="43"/>
      <c r="Z9" s="43"/>
      <c r="AA9" s="43"/>
      <c r="AB9" s="43"/>
      <c r="AC9" s="43"/>
      <c r="AD9" s="43"/>
      <c r="AE9" s="43"/>
    </row>
    <row r="10" spans="1:38" s="44" customFormat="1" ht="13.5" customHeight="1" x14ac:dyDescent="0.25">
      <c r="A10" s="61" t="s">
        <v>4</v>
      </c>
      <c r="B10" s="61"/>
      <c r="C10" s="156">
        <v>12198</v>
      </c>
      <c r="D10" s="155"/>
      <c r="E10" s="156"/>
      <c r="F10" s="45"/>
      <c r="G10" s="45"/>
      <c r="H10" s="45"/>
      <c r="I10" s="156"/>
      <c r="J10" s="155"/>
      <c r="K10" s="120"/>
      <c r="L10" s="117"/>
      <c r="M10" s="42"/>
      <c r="N10" s="43"/>
      <c r="O10" s="43"/>
      <c r="P10" s="43"/>
      <c r="Q10" s="43"/>
      <c r="R10" s="43"/>
      <c r="S10" s="43"/>
      <c r="T10" s="43"/>
      <c r="U10" s="43"/>
      <c r="V10" s="43"/>
      <c r="W10" s="43"/>
      <c r="X10" s="43"/>
      <c r="Y10" s="43"/>
      <c r="Z10" s="43"/>
      <c r="AA10" s="43"/>
      <c r="AB10" s="43"/>
      <c r="AC10" s="43"/>
      <c r="AD10" s="43"/>
      <c r="AE10" s="43"/>
    </row>
    <row r="11" spans="1:38" s="44" customFormat="1" ht="13.5" customHeight="1" x14ac:dyDescent="0.25">
      <c r="A11" s="61" t="s">
        <v>73</v>
      </c>
      <c r="B11" s="61"/>
      <c r="C11" s="156">
        <v>12678</v>
      </c>
      <c r="D11" s="155"/>
      <c r="E11" s="156"/>
      <c r="F11" s="45"/>
      <c r="G11" s="45"/>
      <c r="H11" s="45"/>
      <c r="I11" s="156"/>
      <c r="J11" s="155"/>
      <c r="K11" s="120"/>
      <c r="L11" s="117"/>
      <c r="M11" s="42"/>
      <c r="N11" s="43"/>
      <c r="O11" s="43"/>
      <c r="P11" s="43"/>
      <c r="Q11" s="43"/>
      <c r="R11" s="43"/>
      <c r="S11" s="43"/>
      <c r="T11" s="43"/>
      <c r="U11" s="43"/>
      <c r="V11" s="43"/>
      <c r="W11" s="43"/>
      <c r="X11" s="43"/>
      <c r="Y11" s="43"/>
      <c r="Z11" s="43"/>
      <c r="AA11" s="43"/>
      <c r="AB11" s="43"/>
      <c r="AC11" s="43"/>
      <c r="AD11" s="43"/>
      <c r="AE11" s="43"/>
    </row>
    <row r="12" spans="1:38" s="44" customFormat="1" ht="13.5" customHeight="1" x14ac:dyDescent="0.25">
      <c r="A12" s="61" t="s">
        <v>5</v>
      </c>
      <c r="B12" s="61"/>
      <c r="C12" s="156">
        <v>6078</v>
      </c>
      <c r="D12" s="155"/>
      <c r="E12" s="156"/>
      <c r="F12" s="45"/>
      <c r="G12" s="45"/>
      <c r="H12" s="45"/>
      <c r="I12" s="156"/>
      <c r="J12" s="155"/>
      <c r="K12" s="120"/>
      <c r="L12" s="117"/>
      <c r="M12" s="42"/>
      <c r="N12" s="43"/>
      <c r="O12" s="43"/>
      <c r="P12" s="43"/>
      <c r="Q12" s="43"/>
      <c r="R12" s="43"/>
      <c r="S12" s="43"/>
      <c r="T12" s="43"/>
      <c r="U12" s="43"/>
      <c r="V12" s="43"/>
      <c r="W12" s="43"/>
      <c r="X12" s="43"/>
      <c r="Y12" s="43"/>
      <c r="Z12" s="43"/>
      <c r="AA12" s="43"/>
      <c r="AB12" s="43"/>
      <c r="AC12" s="43"/>
      <c r="AD12" s="43"/>
      <c r="AE12" s="43"/>
    </row>
    <row r="13" spans="1:38" s="44" customFormat="1" ht="13.5" customHeight="1" x14ac:dyDescent="0.25">
      <c r="A13" s="61" t="s">
        <v>6</v>
      </c>
      <c r="B13" s="61"/>
      <c r="C13" s="156">
        <v>9981</v>
      </c>
      <c r="D13" s="155"/>
      <c r="E13" s="156"/>
      <c r="F13" s="45"/>
      <c r="G13" s="45"/>
      <c r="H13" s="45"/>
      <c r="I13" s="156"/>
      <c r="J13" s="155"/>
      <c r="K13" s="120"/>
      <c r="L13" s="117"/>
      <c r="M13" s="42"/>
      <c r="N13" s="43"/>
      <c r="O13" s="43"/>
      <c r="P13" s="43"/>
      <c r="Q13" s="43"/>
      <c r="R13" s="43"/>
      <c r="S13" s="43"/>
      <c r="T13" s="43"/>
      <c r="U13" s="43"/>
      <c r="V13" s="43"/>
      <c r="W13" s="43"/>
      <c r="X13" s="43"/>
      <c r="Y13" s="43"/>
      <c r="Z13" s="43"/>
      <c r="AA13" s="43"/>
      <c r="AB13" s="43"/>
      <c r="AC13" s="43"/>
      <c r="AD13" s="43"/>
      <c r="AE13" s="43"/>
    </row>
    <row r="14" spans="1:38" s="44" customFormat="1" ht="13.5" customHeight="1" x14ac:dyDescent="0.25">
      <c r="A14" s="61" t="s">
        <v>8</v>
      </c>
      <c r="B14" s="61"/>
      <c r="C14" s="156">
        <v>30325</v>
      </c>
      <c r="D14" s="155"/>
      <c r="E14" s="156"/>
      <c r="F14" s="45"/>
      <c r="G14" s="45"/>
      <c r="H14" s="45"/>
      <c r="I14" s="156"/>
      <c r="J14" s="155"/>
      <c r="K14" s="120"/>
      <c r="L14" s="117"/>
      <c r="M14" s="42"/>
      <c r="N14" s="43"/>
      <c r="O14" s="43"/>
      <c r="P14" s="43"/>
      <c r="Q14" s="43"/>
      <c r="R14" s="43"/>
      <c r="S14" s="43"/>
      <c r="T14" s="43"/>
      <c r="U14" s="43"/>
      <c r="V14" s="43"/>
      <c r="W14" s="43"/>
      <c r="X14" s="43"/>
      <c r="Y14" s="43"/>
      <c r="Z14" s="43"/>
      <c r="AA14" s="43"/>
      <c r="AB14" s="43"/>
      <c r="AC14" s="43"/>
      <c r="AD14" s="43"/>
      <c r="AE14" s="43"/>
    </row>
    <row r="15" spans="1:38" s="44" customFormat="1" ht="13.5" customHeight="1" x14ac:dyDescent="0.25">
      <c r="A15" s="61" t="s">
        <v>7</v>
      </c>
      <c r="B15" s="61"/>
      <c r="C15" s="156">
        <v>22285</v>
      </c>
      <c r="D15" s="155"/>
      <c r="E15" s="156"/>
      <c r="F15" s="45"/>
      <c r="G15" s="45"/>
      <c r="H15" s="45"/>
      <c r="I15" s="156"/>
      <c r="J15" s="155"/>
      <c r="K15" s="120"/>
      <c r="L15" s="117"/>
      <c r="M15" s="42"/>
      <c r="N15" s="43"/>
      <c r="O15" s="43"/>
      <c r="P15" s="43"/>
      <c r="Q15" s="43"/>
      <c r="R15" s="43"/>
      <c r="S15" s="43"/>
      <c r="T15" s="43"/>
      <c r="U15" s="43"/>
      <c r="V15" s="43"/>
      <c r="W15" s="43"/>
      <c r="X15" s="43"/>
      <c r="Y15" s="43"/>
      <c r="Z15" s="43"/>
      <c r="AA15" s="43"/>
      <c r="AB15" s="43"/>
      <c r="AC15" s="43"/>
      <c r="AD15" s="43"/>
      <c r="AE15" s="43"/>
    </row>
    <row r="16" spans="1:38" s="44" customFormat="1" ht="13.5" customHeight="1" x14ac:dyDescent="0.25">
      <c r="A16" s="61" t="s">
        <v>9</v>
      </c>
      <c r="B16" s="61"/>
      <c r="C16" s="156">
        <v>23454</v>
      </c>
      <c r="D16" s="155"/>
      <c r="E16" s="156"/>
      <c r="F16" s="45"/>
      <c r="G16" s="45"/>
      <c r="H16" s="45"/>
      <c r="I16" s="156"/>
      <c r="J16" s="155"/>
      <c r="K16" s="120"/>
      <c r="L16" s="117"/>
      <c r="M16" s="42"/>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row>
    <row r="17" spans="1:38" s="44" customFormat="1" ht="13.5" customHeight="1" x14ac:dyDescent="0.25">
      <c r="A17" s="61">
        <v>1950</v>
      </c>
      <c r="B17" s="61"/>
      <c r="C17" s="156">
        <v>9745</v>
      </c>
      <c r="D17" s="155" t="s">
        <v>11</v>
      </c>
      <c r="E17" s="156">
        <v>1</v>
      </c>
      <c r="F17" s="45">
        <v>46</v>
      </c>
      <c r="G17" s="45"/>
      <c r="H17" s="45"/>
      <c r="I17" s="156">
        <f t="shared" ref="I17:I48" si="0">SUM(E17:H17)</f>
        <v>47</v>
      </c>
      <c r="J17" s="154"/>
      <c r="K17" s="121"/>
      <c r="L17" s="118"/>
      <c r="M17" s="42"/>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row>
    <row r="18" spans="1:38" s="44" customFormat="1" ht="13.5" customHeight="1" x14ac:dyDescent="0.25">
      <c r="A18" s="61">
        <v>1951</v>
      </c>
      <c r="B18" s="61"/>
      <c r="C18" s="156">
        <v>15932</v>
      </c>
      <c r="D18" s="155"/>
      <c r="E18" s="156">
        <v>1</v>
      </c>
      <c r="F18" s="45">
        <v>2</v>
      </c>
      <c r="G18" s="45">
        <v>43</v>
      </c>
      <c r="H18" s="45"/>
      <c r="I18" s="156">
        <f t="shared" si="0"/>
        <v>46</v>
      </c>
      <c r="J18" s="154"/>
      <c r="K18" s="121">
        <f>SUM(I18-I17)/I17</f>
        <v>-2.1276595744680851E-2</v>
      </c>
      <c r="L18" s="117">
        <f t="shared" ref="L18:L49" si="1">SUM(C18-C17)/C17</f>
        <v>0.63488968701898407</v>
      </c>
      <c r="M18" s="42"/>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row>
    <row r="19" spans="1:38" s="44" customFormat="1" ht="13.5" customHeight="1" x14ac:dyDescent="0.25">
      <c r="A19" s="61">
        <v>1952</v>
      </c>
      <c r="B19" s="61"/>
      <c r="C19" s="156">
        <v>19232</v>
      </c>
      <c r="D19" s="155"/>
      <c r="E19" s="156">
        <v>1</v>
      </c>
      <c r="F19" s="45">
        <v>2</v>
      </c>
      <c r="G19" s="45">
        <v>44</v>
      </c>
      <c r="H19" s="45"/>
      <c r="I19" s="156">
        <f t="shared" si="0"/>
        <v>47</v>
      </c>
      <c r="J19" s="154"/>
      <c r="K19" s="121">
        <f t="shared" ref="K19:K75" si="2">SUM(I19-I18)/I18</f>
        <v>2.1739130434782608E-2</v>
      </c>
      <c r="L19" s="118">
        <f t="shared" si="1"/>
        <v>0.20713030379111222</v>
      </c>
      <c r="M19" s="42"/>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row>
    <row r="20" spans="1:38" s="44" customFormat="1" ht="13.5" customHeight="1" x14ac:dyDescent="0.25">
      <c r="A20" s="61">
        <v>1953</v>
      </c>
      <c r="B20" s="61"/>
      <c r="C20" s="156">
        <v>18464</v>
      </c>
      <c r="D20" s="155"/>
      <c r="E20" s="156">
        <v>1</v>
      </c>
      <c r="F20" s="45">
        <v>6</v>
      </c>
      <c r="G20" s="45">
        <v>41</v>
      </c>
      <c r="H20" s="45"/>
      <c r="I20" s="156">
        <f t="shared" si="0"/>
        <v>48</v>
      </c>
      <c r="J20" s="154"/>
      <c r="K20" s="121">
        <f t="shared" si="2"/>
        <v>2.1276595744680851E-2</v>
      </c>
      <c r="L20" s="118">
        <f t="shared" si="1"/>
        <v>-3.9933444259567387E-2</v>
      </c>
      <c r="M20" s="42"/>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row>
    <row r="21" spans="1:38" s="44" customFormat="1" ht="13.5" customHeight="1" x14ac:dyDescent="0.25">
      <c r="A21" s="61">
        <v>1954</v>
      </c>
      <c r="B21" s="61"/>
      <c r="C21" s="156">
        <v>16502</v>
      </c>
      <c r="D21" s="155"/>
      <c r="E21" s="156">
        <v>1</v>
      </c>
      <c r="F21" s="45">
        <v>7</v>
      </c>
      <c r="G21" s="45">
        <v>40</v>
      </c>
      <c r="H21" s="45"/>
      <c r="I21" s="156">
        <f t="shared" si="0"/>
        <v>48</v>
      </c>
      <c r="J21" s="154"/>
      <c r="K21" s="121">
        <f t="shared" si="2"/>
        <v>0</v>
      </c>
      <c r="L21" s="118">
        <f t="shared" si="1"/>
        <v>-0.10626083188908146</v>
      </c>
      <c r="M21" s="46"/>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row>
    <row r="22" spans="1:38" s="47" customFormat="1" ht="13.5" customHeight="1" x14ac:dyDescent="0.25">
      <c r="A22" s="61">
        <v>1955</v>
      </c>
      <c r="B22" s="61"/>
      <c r="C22" s="156">
        <v>17989</v>
      </c>
      <c r="D22" s="155"/>
      <c r="E22" s="156">
        <v>2</v>
      </c>
      <c r="F22" s="45">
        <v>5</v>
      </c>
      <c r="G22" s="45">
        <v>43</v>
      </c>
      <c r="H22" s="45"/>
      <c r="I22" s="156">
        <f t="shared" si="0"/>
        <v>50</v>
      </c>
      <c r="J22" s="154"/>
      <c r="K22" s="121">
        <f t="shared" si="2"/>
        <v>4.1666666666666664E-2</v>
      </c>
      <c r="L22" s="118">
        <f t="shared" si="1"/>
        <v>9.0110289661859175E-2</v>
      </c>
      <c r="M22" s="46"/>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row>
    <row r="23" spans="1:38" s="48" customFormat="1" ht="13.5" customHeight="1" x14ac:dyDescent="0.25">
      <c r="A23" s="61">
        <v>1956</v>
      </c>
      <c r="B23" s="61"/>
      <c r="C23" s="156">
        <v>21651</v>
      </c>
      <c r="D23" s="155"/>
      <c r="E23" s="156">
        <v>3</v>
      </c>
      <c r="F23" s="45">
        <v>6</v>
      </c>
      <c r="G23" s="45">
        <v>47</v>
      </c>
      <c r="H23" s="45"/>
      <c r="I23" s="156">
        <f t="shared" si="0"/>
        <v>56</v>
      </c>
      <c r="J23" s="154"/>
      <c r="K23" s="121">
        <f t="shared" si="2"/>
        <v>0.12</v>
      </c>
      <c r="L23" s="118">
        <f t="shared" si="1"/>
        <v>0.20356884762910668</v>
      </c>
      <c r="M23" s="46"/>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row>
    <row r="24" spans="1:38" s="48" customFormat="1" ht="13.5" customHeight="1" x14ac:dyDescent="0.25">
      <c r="A24" s="61">
        <v>1957</v>
      </c>
      <c r="B24" s="61"/>
      <c r="C24" s="156">
        <v>19589</v>
      </c>
      <c r="D24" s="155"/>
      <c r="E24" s="156">
        <v>5</v>
      </c>
      <c r="F24" s="45">
        <v>6</v>
      </c>
      <c r="G24" s="45">
        <v>46</v>
      </c>
      <c r="H24" s="45"/>
      <c r="I24" s="156">
        <f t="shared" si="0"/>
        <v>57</v>
      </c>
      <c r="J24" s="154"/>
      <c r="K24" s="121">
        <f t="shared" si="2"/>
        <v>1.7857142857142856E-2</v>
      </c>
      <c r="L24" s="118">
        <f t="shared" si="1"/>
        <v>-9.5238095238095233E-2</v>
      </c>
      <c r="M24" s="46"/>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row>
    <row r="25" spans="1:38" s="48" customFormat="1" ht="13.5" customHeight="1" x14ac:dyDescent="0.25">
      <c r="A25" s="61">
        <v>1958</v>
      </c>
      <c r="B25" s="61"/>
      <c r="C25" s="156">
        <v>20643</v>
      </c>
      <c r="D25" s="155"/>
      <c r="E25" s="156">
        <v>4</v>
      </c>
      <c r="F25" s="45">
        <v>9</v>
      </c>
      <c r="G25" s="45">
        <v>44</v>
      </c>
      <c r="H25" s="45"/>
      <c r="I25" s="156">
        <f t="shared" si="0"/>
        <v>57</v>
      </c>
      <c r="J25" s="154"/>
      <c r="K25" s="121">
        <f t="shared" si="2"/>
        <v>0</v>
      </c>
      <c r="L25" s="118">
        <f t="shared" si="1"/>
        <v>5.3805707284700598E-2</v>
      </c>
      <c r="M25" s="46"/>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row>
    <row r="26" spans="1:38" s="48" customFormat="1" ht="13.5" customHeight="1" x14ac:dyDescent="0.25">
      <c r="A26" s="61">
        <v>1959</v>
      </c>
      <c r="B26" s="61"/>
      <c r="C26" s="156">
        <v>21760</v>
      </c>
      <c r="D26" s="155"/>
      <c r="E26" s="156">
        <v>4</v>
      </c>
      <c r="F26" s="45">
        <v>7</v>
      </c>
      <c r="G26" s="45">
        <v>49</v>
      </c>
      <c r="H26" s="45"/>
      <c r="I26" s="156">
        <f t="shared" si="0"/>
        <v>60</v>
      </c>
      <c r="J26" s="154"/>
      <c r="K26" s="121">
        <f t="shared" si="2"/>
        <v>5.2631578947368418E-2</v>
      </c>
      <c r="L26" s="118">
        <f t="shared" si="1"/>
        <v>5.4110352177493583E-2</v>
      </c>
      <c r="M26" s="46"/>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row>
    <row r="27" spans="1:38" s="48" customFormat="1" ht="13.5" customHeight="1" x14ac:dyDescent="0.25">
      <c r="A27" s="61">
        <v>1960</v>
      </c>
      <c r="B27" s="61"/>
      <c r="C27" s="156">
        <v>22877</v>
      </c>
      <c r="D27" s="155"/>
      <c r="E27" s="156">
        <v>8</v>
      </c>
      <c r="F27" s="45">
        <v>12</v>
      </c>
      <c r="G27" s="45">
        <v>48</v>
      </c>
      <c r="H27" s="45"/>
      <c r="I27" s="156">
        <f t="shared" si="0"/>
        <v>68</v>
      </c>
      <c r="J27" s="154"/>
      <c r="K27" s="121">
        <f t="shared" si="2"/>
        <v>0.13333333333333333</v>
      </c>
      <c r="L27" s="118">
        <f t="shared" si="1"/>
        <v>5.1332720588235292E-2</v>
      </c>
      <c r="M27" s="46"/>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row>
    <row r="28" spans="1:38" s="48" customFormat="1" ht="13.5" customHeight="1" x14ac:dyDescent="0.25">
      <c r="A28" s="61">
        <v>1961</v>
      </c>
      <c r="B28" s="61"/>
      <c r="C28" s="156">
        <v>25242</v>
      </c>
      <c r="D28" s="155"/>
      <c r="E28" s="156">
        <v>6</v>
      </c>
      <c r="F28" s="45">
        <v>18</v>
      </c>
      <c r="G28" s="45">
        <v>48</v>
      </c>
      <c r="H28" s="45"/>
      <c r="I28" s="156">
        <f t="shared" si="0"/>
        <v>72</v>
      </c>
      <c r="J28" s="154"/>
      <c r="K28" s="121">
        <f t="shared" si="2"/>
        <v>5.8823529411764705E-2</v>
      </c>
      <c r="L28" s="118">
        <f t="shared" si="1"/>
        <v>0.10337893954626917</v>
      </c>
      <c r="M28" s="42"/>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row>
    <row r="29" spans="1:38" s="48" customFormat="1" ht="13.5" customHeight="1" x14ac:dyDescent="0.25">
      <c r="A29" s="61">
        <v>1962</v>
      </c>
      <c r="B29" s="61"/>
      <c r="C29" s="156">
        <v>22863</v>
      </c>
      <c r="D29" s="155"/>
      <c r="E29" s="156">
        <v>7</v>
      </c>
      <c r="F29" s="45">
        <v>15</v>
      </c>
      <c r="G29" s="45">
        <v>58</v>
      </c>
      <c r="H29" s="45"/>
      <c r="I29" s="156">
        <f t="shared" si="0"/>
        <v>80</v>
      </c>
      <c r="J29" s="154"/>
      <c r="K29" s="121">
        <f t="shared" si="2"/>
        <v>0.1111111111111111</v>
      </c>
      <c r="L29" s="118">
        <f t="shared" si="1"/>
        <v>-9.4247682434038513E-2</v>
      </c>
      <c r="M29" s="46"/>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row>
    <row r="30" spans="1:38" s="48" customFormat="1" ht="13.5" customHeight="1" x14ac:dyDescent="0.25">
      <c r="A30" s="61">
        <v>1963</v>
      </c>
      <c r="B30" s="61"/>
      <c r="C30" s="156">
        <v>25828</v>
      </c>
      <c r="D30" s="155"/>
      <c r="E30" s="156">
        <v>26</v>
      </c>
      <c r="F30" s="45">
        <v>6</v>
      </c>
      <c r="G30" s="45">
        <v>50</v>
      </c>
      <c r="H30" s="45"/>
      <c r="I30" s="156">
        <f t="shared" si="0"/>
        <v>82</v>
      </c>
      <c r="J30" s="155"/>
      <c r="K30" s="120">
        <f t="shared" si="2"/>
        <v>2.5000000000000001E-2</v>
      </c>
      <c r="L30" s="118">
        <f t="shared" si="1"/>
        <v>0.12968551808599046</v>
      </c>
      <c r="M30" s="42"/>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row>
    <row r="31" spans="1:38" s="48" customFormat="1" ht="13.5" customHeight="1" x14ac:dyDescent="0.25">
      <c r="A31" s="61">
        <v>1964</v>
      </c>
      <c r="B31" s="61"/>
      <c r="C31" s="156">
        <v>31584</v>
      </c>
      <c r="D31" s="155"/>
      <c r="E31" s="156">
        <v>33</v>
      </c>
      <c r="F31" s="45">
        <v>5</v>
      </c>
      <c r="G31" s="45">
        <v>49</v>
      </c>
      <c r="H31" s="45"/>
      <c r="I31" s="156">
        <f t="shared" si="0"/>
        <v>87</v>
      </c>
      <c r="J31" s="154"/>
      <c r="K31" s="121">
        <f t="shared" si="2"/>
        <v>6.097560975609756E-2</v>
      </c>
      <c r="L31" s="118">
        <f t="shared" si="1"/>
        <v>0.22285891280780548</v>
      </c>
      <c r="M31" s="46"/>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row>
    <row r="32" spans="1:38" s="48" customFormat="1" ht="13.5" customHeight="1" x14ac:dyDescent="0.25">
      <c r="A32" s="61">
        <v>1965</v>
      </c>
      <c r="B32" s="61"/>
      <c r="C32" s="156">
        <v>34783</v>
      </c>
      <c r="D32" s="155"/>
      <c r="E32" s="156">
        <v>52</v>
      </c>
      <c r="F32" s="45">
        <v>1</v>
      </c>
      <c r="G32" s="45">
        <v>42</v>
      </c>
      <c r="H32" s="45"/>
      <c r="I32" s="156">
        <f t="shared" si="0"/>
        <v>95</v>
      </c>
      <c r="J32" s="154"/>
      <c r="K32" s="121">
        <f t="shared" si="2"/>
        <v>9.1954022988505746E-2</v>
      </c>
      <c r="L32" s="118">
        <f t="shared" si="1"/>
        <v>0.10128546099290781</v>
      </c>
      <c r="M32" s="42"/>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row>
    <row r="33" spans="1:38" s="48" customFormat="1" ht="13.5" customHeight="1" x14ac:dyDescent="0.25">
      <c r="A33" s="61">
        <v>1966</v>
      </c>
      <c r="B33" s="61"/>
      <c r="C33" s="156">
        <v>43118</v>
      </c>
      <c r="D33" s="155"/>
      <c r="E33" s="156">
        <v>76</v>
      </c>
      <c r="F33" s="45">
        <v>2</v>
      </c>
      <c r="G33" s="45">
        <v>26</v>
      </c>
      <c r="H33" s="45"/>
      <c r="I33" s="156">
        <f t="shared" si="0"/>
        <v>104</v>
      </c>
      <c r="J33" s="154"/>
      <c r="K33" s="121">
        <f t="shared" si="2"/>
        <v>9.4736842105263161E-2</v>
      </c>
      <c r="L33" s="118">
        <f t="shared" si="1"/>
        <v>0.2396285541787655</v>
      </c>
      <c r="M33" s="46"/>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row>
    <row r="34" spans="1:38" s="47" customFormat="1" ht="13.5" customHeight="1" x14ac:dyDescent="0.25">
      <c r="A34" s="61">
        <v>1967</v>
      </c>
      <c r="B34" s="61"/>
      <c r="C34" s="156">
        <v>50375</v>
      </c>
      <c r="D34" s="155"/>
      <c r="E34" s="156">
        <v>101</v>
      </c>
      <c r="F34" s="45"/>
      <c r="G34" s="45">
        <v>9</v>
      </c>
      <c r="H34" s="45"/>
      <c r="I34" s="156">
        <f t="shared" si="0"/>
        <v>110</v>
      </c>
      <c r="J34" s="154"/>
      <c r="K34" s="121">
        <f t="shared" si="2"/>
        <v>5.7692307692307696E-2</v>
      </c>
      <c r="L34" s="118">
        <f t="shared" si="1"/>
        <v>0.16830558003617979</v>
      </c>
      <c r="M34" s="46"/>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row>
    <row r="35" spans="1:38" s="48" customFormat="1" ht="13.5" customHeight="1" x14ac:dyDescent="0.25">
      <c r="A35" s="61">
        <v>1968</v>
      </c>
      <c r="B35" s="61"/>
      <c r="C35" s="156">
        <v>53513</v>
      </c>
      <c r="D35" s="155"/>
      <c r="E35" s="156">
        <v>109</v>
      </c>
      <c r="F35" s="45"/>
      <c r="G35" s="45">
        <v>3</v>
      </c>
      <c r="H35" s="45"/>
      <c r="I35" s="156">
        <f t="shared" si="0"/>
        <v>112</v>
      </c>
      <c r="J35" s="154"/>
      <c r="K35" s="121">
        <f t="shared" si="2"/>
        <v>1.8181818181818181E-2</v>
      </c>
      <c r="L35" s="118">
        <f t="shared" si="1"/>
        <v>6.2292803970223326E-2</v>
      </c>
      <c r="M35" s="46"/>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row>
    <row r="36" spans="1:38" s="48" customFormat="1" ht="13.5" customHeight="1" x14ac:dyDescent="0.25">
      <c r="A36" s="61">
        <v>1969</v>
      </c>
      <c r="B36" s="61"/>
      <c r="C36" s="156">
        <v>52863</v>
      </c>
      <c r="D36" s="155"/>
      <c r="E36" s="156">
        <v>111</v>
      </c>
      <c r="F36" s="45"/>
      <c r="G36" s="45">
        <v>3</v>
      </c>
      <c r="H36" s="45"/>
      <c r="I36" s="156">
        <f t="shared" si="0"/>
        <v>114</v>
      </c>
      <c r="J36" s="154"/>
      <c r="K36" s="121">
        <f t="shared" si="2"/>
        <v>1.7857142857142856E-2</v>
      </c>
      <c r="L36" s="118">
        <f t="shared" si="1"/>
        <v>-1.2146581204567115E-2</v>
      </c>
      <c r="M36" s="42"/>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row>
    <row r="37" spans="1:38" s="48" customFormat="1" ht="13.5" customHeight="1" x14ac:dyDescent="0.25">
      <c r="A37" s="61">
        <v>1970</v>
      </c>
      <c r="B37" s="61"/>
      <c r="C37" s="156">
        <v>54834</v>
      </c>
      <c r="D37" s="155"/>
      <c r="E37" s="156">
        <v>114</v>
      </c>
      <c r="F37" s="45"/>
      <c r="G37" s="45"/>
      <c r="H37" s="45"/>
      <c r="I37" s="156">
        <f t="shared" si="0"/>
        <v>114</v>
      </c>
      <c r="J37" s="154"/>
      <c r="K37" s="121">
        <f t="shared" si="2"/>
        <v>0</v>
      </c>
      <c r="L37" s="118">
        <f t="shared" si="1"/>
        <v>3.7285057601725215E-2</v>
      </c>
      <c r="M37" s="46"/>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row>
    <row r="38" spans="1:38" s="48" customFormat="1" ht="13.5" customHeight="1" x14ac:dyDescent="0.25">
      <c r="A38" s="61">
        <v>1971</v>
      </c>
      <c r="B38" s="61"/>
      <c r="C38" s="156">
        <v>56720</v>
      </c>
      <c r="D38" s="155"/>
      <c r="E38" s="156">
        <v>116</v>
      </c>
      <c r="F38" s="45"/>
      <c r="G38" s="45"/>
      <c r="H38" s="45"/>
      <c r="I38" s="156">
        <f t="shared" si="0"/>
        <v>116</v>
      </c>
      <c r="J38" s="154"/>
      <c r="K38" s="121">
        <f t="shared" si="2"/>
        <v>1.7543859649122806E-2</v>
      </c>
      <c r="L38" s="118">
        <f t="shared" si="1"/>
        <v>3.4394718605244921E-2</v>
      </c>
      <c r="M38" s="46"/>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row>
    <row r="39" spans="1:38" s="48" customFormat="1" ht="13.5" customHeight="1" x14ac:dyDescent="0.25">
      <c r="A39" s="61">
        <v>1972</v>
      </c>
      <c r="B39" s="61"/>
      <c r="C39" s="156">
        <v>60632</v>
      </c>
      <c r="D39" s="155" t="s">
        <v>10</v>
      </c>
      <c r="E39" s="156">
        <v>143</v>
      </c>
      <c r="F39" s="45"/>
      <c r="G39" s="45"/>
      <c r="H39" s="45"/>
      <c r="I39" s="156">
        <f t="shared" si="0"/>
        <v>143</v>
      </c>
      <c r="J39" s="154" t="s">
        <v>13</v>
      </c>
      <c r="K39" s="121">
        <f t="shared" si="2"/>
        <v>0.23275862068965517</v>
      </c>
      <c r="L39" s="118">
        <f t="shared" si="1"/>
        <v>6.8970380818053595E-2</v>
      </c>
      <c r="M39" s="46"/>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row>
    <row r="40" spans="1:38" s="48" customFormat="1" ht="13.5" customHeight="1" x14ac:dyDescent="0.25">
      <c r="A40" s="61">
        <v>1973</v>
      </c>
      <c r="B40" s="61"/>
      <c r="C40" s="156">
        <v>64872</v>
      </c>
      <c r="D40" s="155"/>
      <c r="E40" s="156">
        <v>123</v>
      </c>
      <c r="F40" s="45"/>
      <c r="G40" s="45"/>
      <c r="H40" s="45"/>
      <c r="I40" s="156">
        <f t="shared" si="0"/>
        <v>123</v>
      </c>
      <c r="J40" s="154"/>
      <c r="K40" s="121">
        <f t="shared" si="2"/>
        <v>-0.13986013986013987</v>
      </c>
      <c r="L40" s="118">
        <f t="shared" si="1"/>
        <v>6.9930069930069935E-2</v>
      </c>
      <c r="M40" s="46"/>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row>
    <row r="41" spans="1:38" s="48" customFormat="1" ht="13.5" customHeight="1" x14ac:dyDescent="0.25">
      <c r="A41" s="61">
        <v>1974</v>
      </c>
      <c r="B41" s="61"/>
      <c r="C41" s="156">
        <v>67860</v>
      </c>
      <c r="D41" s="155"/>
      <c r="E41" s="156">
        <v>133</v>
      </c>
      <c r="F41" s="45"/>
      <c r="G41" s="45"/>
      <c r="H41" s="45"/>
      <c r="I41" s="156">
        <f t="shared" si="0"/>
        <v>133</v>
      </c>
      <c r="J41" s="155"/>
      <c r="K41" s="120">
        <f t="shared" si="2"/>
        <v>8.1300813008130079E-2</v>
      </c>
      <c r="L41" s="118">
        <f t="shared" si="1"/>
        <v>4.6059933407325192E-2</v>
      </c>
      <c r="M41" s="46"/>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row>
    <row r="42" spans="1:38" s="48" customFormat="1" ht="13.5" customHeight="1" x14ac:dyDescent="0.25">
      <c r="A42" s="61">
        <v>1975</v>
      </c>
      <c r="B42" s="61"/>
      <c r="C42" s="156">
        <v>71224</v>
      </c>
      <c r="D42" s="155" t="s">
        <v>14</v>
      </c>
      <c r="E42" s="156">
        <v>133</v>
      </c>
      <c r="F42" s="45"/>
      <c r="G42" s="45"/>
      <c r="H42" s="45"/>
      <c r="I42" s="156">
        <f t="shared" si="0"/>
        <v>133</v>
      </c>
      <c r="J42" s="154"/>
      <c r="K42" s="121">
        <f t="shared" si="2"/>
        <v>0</v>
      </c>
      <c r="L42" s="118">
        <f t="shared" si="1"/>
        <v>4.957264957264957E-2</v>
      </c>
      <c r="M42" s="46"/>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row>
    <row r="43" spans="1:38" s="48" customFormat="1" ht="13.5" customHeight="1" x14ac:dyDescent="0.25">
      <c r="A43" s="61">
        <v>1976</v>
      </c>
      <c r="B43" s="61"/>
      <c r="C43" s="156">
        <v>72740</v>
      </c>
      <c r="D43" s="155"/>
      <c r="E43" s="156">
        <v>138</v>
      </c>
      <c r="F43" s="45"/>
      <c r="G43" s="45"/>
      <c r="H43" s="45">
        <v>1</v>
      </c>
      <c r="I43" s="156">
        <f t="shared" si="0"/>
        <v>139</v>
      </c>
      <c r="J43" s="154"/>
      <c r="K43" s="121">
        <f t="shared" si="2"/>
        <v>4.5112781954887216E-2</v>
      </c>
      <c r="L43" s="118">
        <f t="shared" si="1"/>
        <v>2.1284960125800292E-2</v>
      </c>
      <c r="M43" s="46"/>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row>
    <row r="44" spans="1:38" s="48" customFormat="1" ht="13.5" customHeight="1" x14ac:dyDescent="0.25">
      <c r="A44" s="61">
        <v>1977</v>
      </c>
      <c r="B44" s="61"/>
      <c r="C44" s="156">
        <v>84729</v>
      </c>
      <c r="D44" s="155"/>
      <c r="E44" s="156">
        <v>138</v>
      </c>
      <c r="F44" s="45"/>
      <c r="G44" s="45"/>
      <c r="H44" s="45">
        <v>3</v>
      </c>
      <c r="I44" s="156">
        <f t="shared" si="0"/>
        <v>141</v>
      </c>
      <c r="J44" s="154"/>
      <c r="K44" s="121">
        <f t="shared" si="2"/>
        <v>1.4388489208633094E-2</v>
      </c>
      <c r="L44" s="118">
        <f t="shared" si="1"/>
        <v>0.16481990651635964</v>
      </c>
      <c r="M44" s="46"/>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row>
    <row r="45" spans="1:38" s="48" customFormat="1" ht="13.5" customHeight="1" x14ac:dyDescent="0.25">
      <c r="A45" s="61">
        <v>1978</v>
      </c>
      <c r="B45" s="61"/>
      <c r="C45" s="156">
        <v>94151</v>
      </c>
      <c r="D45" s="155"/>
      <c r="E45" s="156">
        <v>138</v>
      </c>
      <c r="F45" s="45"/>
      <c r="G45" s="45"/>
      <c r="H45" s="45">
        <v>4</v>
      </c>
      <c r="I45" s="156">
        <f t="shared" si="0"/>
        <v>142</v>
      </c>
      <c r="J45" s="154"/>
      <c r="K45" s="121">
        <f t="shared" si="2"/>
        <v>7.0921985815602835E-3</v>
      </c>
      <c r="L45" s="118">
        <f t="shared" si="1"/>
        <v>0.11120159567562464</v>
      </c>
      <c r="M45" s="46"/>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row>
    <row r="46" spans="1:38" s="48" customFormat="1" ht="13.5" customHeight="1" x14ac:dyDescent="0.25">
      <c r="A46" s="61">
        <v>1979</v>
      </c>
      <c r="B46" s="61"/>
      <c r="C46" s="156">
        <v>98032</v>
      </c>
      <c r="D46" s="155"/>
      <c r="E46" s="156">
        <v>144</v>
      </c>
      <c r="F46" s="45"/>
      <c r="G46" s="45">
        <v>1</v>
      </c>
      <c r="H46" s="45">
        <v>3</v>
      </c>
      <c r="I46" s="156">
        <f t="shared" si="0"/>
        <v>148</v>
      </c>
      <c r="J46" s="154"/>
      <c r="K46" s="121">
        <f t="shared" si="2"/>
        <v>4.2253521126760563E-2</v>
      </c>
      <c r="L46" s="118">
        <f t="shared" si="1"/>
        <v>4.1221017301993609E-2</v>
      </c>
      <c r="M46" s="46"/>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row>
    <row r="47" spans="1:38" s="48" customFormat="1" ht="13.5" customHeight="1" x14ac:dyDescent="0.25">
      <c r="A47" s="61">
        <v>1980</v>
      </c>
      <c r="B47" s="61"/>
      <c r="C47" s="156">
        <v>102195</v>
      </c>
      <c r="D47" s="155"/>
      <c r="E47" s="156">
        <v>157</v>
      </c>
      <c r="F47" s="45">
        <v>2</v>
      </c>
      <c r="G47" s="45">
        <v>2</v>
      </c>
      <c r="H47" s="45">
        <v>3</v>
      </c>
      <c r="I47" s="156">
        <f t="shared" si="0"/>
        <v>164</v>
      </c>
      <c r="J47" s="154"/>
      <c r="K47" s="121">
        <f t="shared" si="2"/>
        <v>0.10810810810810811</v>
      </c>
      <c r="L47" s="118">
        <f t="shared" si="1"/>
        <v>4.2465725477395133E-2</v>
      </c>
      <c r="M47" s="46"/>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row>
    <row r="48" spans="1:38" s="48" customFormat="1" ht="13.5" customHeight="1" x14ac:dyDescent="0.25">
      <c r="A48" s="61">
        <v>1981</v>
      </c>
      <c r="B48" s="61"/>
      <c r="C48" s="156">
        <v>107109</v>
      </c>
      <c r="D48" s="155"/>
      <c r="E48" s="156">
        <v>176</v>
      </c>
      <c r="F48" s="45"/>
      <c r="G48" s="45"/>
      <c r="H48" s="45">
        <v>4</v>
      </c>
      <c r="I48" s="156">
        <f t="shared" si="0"/>
        <v>180</v>
      </c>
      <c r="J48" s="154"/>
      <c r="K48" s="121">
        <f t="shared" si="2"/>
        <v>9.7560975609756101E-2</v>
      </c>
      <c r="L48" s="118">
        <f t="shared" si="1"/>
        <v>4.8084544253632761E-2</v>
      </c>
      <c r="M48" s="46"/>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row>
    <row r="49" spans="1:38" s="48" customFormat="1" ht="13.5" customHeight="1" x14ac:dyDescent="0.25">
      <c r="A49" s="61">
        <v>1982</v>
      </c>
      <c r="B49" s="61"/>
      <c r="C49" s="156">
        <v>104938</v>
      </c>
      <c r="D49" s="155"/>
      <c r="E49" s="156">
        <v>174</v>
      </c>
      <c r="F49" s="45"/>
      <c r="G49" s="45"/>
      <c r="H49" s="45">
        <v>3</v>
      </c>
      <c r="I49" s="156">
        <f t="shared" ref="I49:I80" si="3">SUM(E49:H49)</f>
        <v>177</v>
      </c>
      <c r="J49" s="154"/>
      <c r="K49" s="121">
        <f t="shared" si="2"/>
        <v>-1.6666666666666666E-2</v>
      </c>
      <c r="L49" s="118">
        <f t="shared" si="1"/>
        <v>-2.0269071693321757E-2</v>
      </c>
      <c r="M49" s="46"/>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row>
    <row r="50" spans="1:38" s="48" customFormat="1" ht="13.5" customHeight="1" x14ac:dyDescent="0.25">
      <c r="A50" s="61">
        <v>1983</v>
      </c>
      <c r="B50" s="61"/>
      <c r="C50" s="156">
        <v>105654</v>
      </c>
      <c r="D50" s="155"/>
      <c r="E50" s="156">
        <v>175</v>
      </c>
      <c r="F50" s="45"/>
      <c r="G50" s="45"/>
      <c r="H50" s="45">
        <v>3</v>
      </c>
      <c r="I50" s="156">
        <f t="shared" si="3"/>
        <v>178</v>
      </c>
      <c r="J50" s="154"/>
      <c r="K50" s="121">
        <f t="shared" si="2"/>
        <v>5.6497175141242938E-3</v>
      </c>
      <c r="L50" s="118">
        <f t="shared" ref="L50:L85" si="4">SUM(C50-C49)/C49</f>
        <v>6.82307648325678E-3</v>
      </c>
      <c r="M50" s="46"/>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row>
    <row r="51" spans="1:38" s="48" customFormat="1" ht="13.5" customHeight="1" x14ac:dyDescent="0.25">
      <c r="A51" s="61">
        <v>1984</v>
      </c>
      <c r="B51" s="61"/>
      <c r="C51" s="156">
        <v>111830</v>
      </c>
      <c r="D51" s="155"/>
      <c r="E51" s="156">
        <v>184</v>
      </c>
      <c r="F51" s="45"/>
      <c r="G51" s="45">
        <v>1</v>
      </c>
      <c r="H51" s="45">
        <v>1</v>
      </c>
      <c r="I51" s="156">
        <f t="shared" si="3"/>
        <v>186</v>
      </c>
      <c r="J51" s="154"/>
      <c r="K51" s="121">
        <f t="shared" si="2"/>
        <v>4.49438202247191E-2</v>
      </c>
      <c r="L51" s="118">
        <f t="shared" si="4"/>
        <v>5.8454956745603574E-2</v>
      </c>
      <c r="M51" s="46"/>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row>
    <row r="52" spans="1:38" s="48" customFormat="1" ht="13.5" customHeight="1" x14ac:dyDescent="0.25">
      <c r="A52" s="61">
        <v>1985</v>
      </c>
      <c r="B52" s="61"/>
      <c r="C52" s="156">
        <v>105935</v>
      </c>
      <c r="D52" s="155"/>
      <c r="E52" s="156">
        <v>173</v>
      </c>
      <c r="F52" s="45"/>
      <c r="G52" s="45"/>
      <c r="H52" s="45">
        <v>2</v>
      </c>
      <c r="I52" s="156">
        <f t="shared" si="3"/>
        <v>175</v>
      </c>
      <c r="J52" s="154"/>
      <c r="K52" s="121">
        <f t="shared" si="2"/>
        <v>-5.9139784946236562E-2</v>
      </c>
      <c r="L52" s="118">
        <f t="shared" si="4"/>
        <v>-5.2713940803004559E-2</v>
      </c>
      <c r="M52" s="46"/>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row>
    <row r="53" spans="1:38" s="48" customFormat="1" ht="13.5" customHeight="1" x14ac:dyDescent="0.25">
      <c r="A53" s="61">
        <v>1986</v>
      </c>
      <c r="B53" s="61"/>
      <c r="C53" s="156">
        <v>109509</v>
      </c>
      <c r="D53" s="155"/>
      <c r="E53" s="156">
        <v>171</v>
      </c>
      <c r="F53" s="45"/>
      <c r="G53" s="45"/>
      <c r="H53" s="45">
        <v>4</v>
      </c>
      <c r="I53" s="156">
        <f t="shared" si="3"/>
        <v>175</v>
      </c>
      <c r="J53" s="154"/>
      <c r="K53" s="121">
        <f t="shared" si="2"/>
        <v>0</v>
      </c>
      <c r="L53" s="118">
        <f t="shared" si="4"/>
        <v>3.3737669325529809E-2</v>
      </c>
      <c r="M53" s="46"/>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row>
    <row r="54" spans="1:38" s="48" customFormat="1" ht="13.5" customHeight="1" x14ac:dyDescent="0.25">
      <c r="A54" s="61">
        <v>1987</v>
      </c>
      <c r="B54" s="61"/>
      <c r="C54" s="156">
        <v>114337</v>
      </c>
      <c r="D54" s="155"/>
      <c r="E54" s="156">
        <v>183</v>
      </c>
      <c r="F54" s="45"/>
      <c r="G54" s="45"/>
      <c r="H54" s="45">
        <v>2</v>
      </c>
      <c r="I54" s="156">
        <f t="shared" si="3"/>
        <v>185</v>
      </c>
      <c r="J54" s="154"/>
      <c r="K54" s="121">
        <f t="shared" si="2"/>
        <v>5.7142857142857141E-2</v>
      </c>
      <c r="L54" s="118">
        <f t="shared" si="4"/>
        <v>4.4087700554292342E-2</v>
      </c>
      <c r="M54" s="46"/>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row>
    <row r="55" spans="1:38" s="48" customFormat="1" ht="13.5" customHeight="1" x14ac:dyDescent="0.25">
      <c r="A55" s="61">
        <v>1988</v>
      </c>
      <c r="B55" s="61"/>
      <c r="C55" s="156">
        <v>117480</v>
      </c>
      <c r="D55" s="155"/>
      <c r="E55" s="156">
        <v>189</v>
      </c>
      <c r="F55" s="45"/>
      <c r="G55" s="45"/>
      <c r="H55" s="45">
        <v>3</v>
      </c>
      <c r="I55" s="156">
        <f t="shared" si="3"/>
        <v>192</v>
      </c>
      <c r="J55" s="154"/>
      <c r="K55" s="121">
        <f t="shared" si="2"/>
        <v>3.783783783783784E-2</v>
      </c>
      <c r="L55" s="118">
        <f t="shared" si="4"/>
        <v>2.7488914349685579E-2</v>
      </c>
      <c r="M55" s="46"/>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row>
    <row r="56" spans="1:38" s="48" customFormat="1" ht="13.5" customHeight="1" x14ac:dyDescent="0.25">
      <c r="A56" s="61">
        <v>1989</v>
      </c>
      <c r="B56" s="61"/>
      <c r="C56" s="156">
        <v>122090</v>
      </c>
      <c r="D56" s="155"/>
      <c r="E56" s="156">
        <v>193</v>
      </c>
      <c r="F56" s="45"/>
      <c r="G56" s="45"/>
      <c r="H56" s="45">
        <v>3</v>
      </c>
      <c r="I56" s="156">
        <f t="shared" si="3"/>
        <v>196</v>
      </c>
      <c r="J56" s="154"/>
      <c r="K56" s="121">
        <f t="shared" si="2"/>
        <v>2.0833333333333332E-2</v>
      </c>
      <c r="L56" s="118">
        <f t="shared" si="4"/>
        <v>3.9240721824991491E-2</v>
      </c>
      <c r="M56" s="46"/>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row>
    <row r="57" spans="1:38" s="48" customFormat="1" ht="13.5" customHeight="1" x14ac:dyDescent="0.25">
      <c r="A57" s="61">
        <v>1990</v>
      </c>
      <c r="B57" s="61"/>
      <c r="C57" s="156">
        <v>126893</v>
      </c>
      <c r="D57" s="155"/>
      <c r="E57" s="156">
        <v>193</v>
      </c>
      <c r="F57" s="45"/>
      <c r="G57" s="45"/>
      <c r="H57" s="45">
        <v>6</v>
      </c>
      <c r="I57" s="156">
        <f t="shared" si="3"/>
        <v>199</v>
      </c>
      <c r="J57" s="155"/>
      <c r="K57" s="120">
        <f t="shared" si="2"/>
        <v>1.5306122448979591E-2</v>
      </c>
      <c r="L57" s="118">
        <f t="shared" si="4"/>
        <v>3.9339831272012453E-2</v>
      </c>
      <c r="M57" s="46"/>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row>
    <row r="58" spans="1:38" s="48" customFormat="1" ht="13.5" customHeight="1" x14ac:dyDescent="0.25">
      <c r="A58" s="61">
        <v>1991</v>
      </c>
      <c r="B58" s="61"/>
      <c r="C58" s="156">
        <v>125331</v>
      </c>
      <c r="D58" s="155"/>
      <c r="E58" s="156">
        <v>191</v>
      </c>
      <c r="F58" s="45"/>
      <c r="G58" s="45"/>
      <c r="H58" s="45">
        <v>8</v>
      </c>
      <c r="I58" s="156">
        <f t="shared" si="3"/>
        <v>199</v>
      </c>
      <c r="J58" s="154"/>
      <c r="K58" s="121">
        <f t="shared" si="2"/>
        <v>0</v>
      </c>
      <c r="L58" s="118">
        <f t="shared" si="4"/>
        <v>-1.2309583664977579E-2</v>
      </c>
      <c r="M58" s="46"/>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row>
    <row r="59" spans="1:38" s="48" customFormat="1" ht="13.5" customHeight="1" x14ac:dyDescent="0.25">
      <c r="A59" s="61">
        <v>1992</v>
      </c>
      <c r="B59" s="61"/>
      <c r="C59" s="156">
        <v>128344</v>
      </c>
      <c r="D59" s="155"/>
      <c r="E59" s="156">
        <v>192</v>
      </c>
      <c r="F59" s="45"/>
      <c r="G59" s="45"/>
      <c r="H59" s="45">
        <v>7</v>
      </c>
      <c r="I59" s="156">
        <f t="shared" si="3"/>
        <v>199</v>
      </c>
      <c r="J59" s="154"/>
      <c r="K59" s="121">
        <f t="shared" si="2"/>
        <v>0</v>
      </c>
      <c r="L59" s="118">
        <f t="shared" si="4"/>
        <v>2.4040341176564457E-2</v>
      </c>
      <c r="M59" s="46"/>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row>
    <row r="60" spans="1:38" s="48" customFormat="1" ht="13.5" customHeight="1" x14ac:dyDescent="0.25">
      <c r="A60" s="61">
        <v>1993</v>
      </c>
      <c r="B60" s="61"/>
      <c r="C60" s="156">
        <v>132228</v>
      </c>
      <c r="D60" s="155"/>
      <c r="E60" s="156">
        <v>198</v>
      </c>
      <c r="F60" s="45"/>
      <c r="G60" s="45"/>
      <c r="H60" s="45">
        <v>4</v>
      </c>
      <c r="I60" s="156">
        <f t="shared" si="3"/>
        <v>202</v>
      </c>
      <c r="J60" s="154"/>
      <c r="K60" s="121">
        <f t="shared" si="2"/>
        <v>1.507537688442211E-2</v>
      </c>
      <c r="L60" s="118">
        <f t="shared" si="4"/>
        <v>3.0262419746930124E-2</v>
      </c>
      <c r="M60" s="46"/>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row>
    <row r="61" spans="1:38" s="48" customFormat="1" ht="13.5" customHeight="1" x14ac:dyDescent="0.25">
      <c r="A61" s="61">
        <v>1994</v>
      </c>
      <c r="B61" s="61"/>
      <c r="C61" s="156">
        <v>134196</v>
      </c>
      <c r="D61" s="155"/>
      <c r="E61" s="156">
        <v>197</v>
      </c>
      <c r="F61" s="45"/>
      <c r="G61" s="45"/>
      <c r="H61" s="45">
        <v>5</v>
      </c>
      <c r="I61" s="156">
        <f t="shared" si="3"/>
        <v>202</v>
      </c>
      <c r="J61" s="154"/>
      <c r="K61" s="121">
        <f t="shared" si="2"/>
        <v>0</v>
      </c>
      <c r="L61" s="118">
        <f t="shared" si="4"/>
        <v>1.4883383247118614E-2</v>
      </c>
      <c r="M61" s="46"/>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row>
    <row r="62" spans="1:38" s="48" customFormat="1" ht="13.5" customHeight="1" x14ac:dyDescent="0.25">
      <c r="A62" s="61">
        <v>1995</v>
      </c>
      <c r="B62" s="61"/>
      <c r="C62" s="156">
        <v>138186</v>
      </c>
      <c r="D62" s="155"/>
      <c r="E62" s="156">
        <v>201</v>
      </c>
      <c r="F62" s="45"/>
      <c r="G62" s="45"/>
      <c r="H62" s="45">
        <v>4</v>
      </c>
      <c r="I62" s="156">
        <f t="shared" si="3"/>
        <v>205</v>
      </c>
      <c r="J62" s="154"/>
      <c r="K62" s="121">
        <f t="shared" si="2"/>
        <v>1.4851485148514851E-2</v>
      </c>
      <c r="L62" s="118">
        <f t="shared" si="4"/>
        <v>2.9732629884646339E-2</v>
      </c>
      <c r="M62" s="46"/>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row>
    <row r="63" spans="1:38" s="48" customFormat="1" ht="13.5" customHeight="1" x14ac:dyDescent="0.25">
      <c r="A63" s="61">
        <v>1996</v>
      </c>
      <c r="B63" s="61"/>
      <c r="C63" s="156">
        <v>132112</v>
      </c>
      <c r="D63" s="155"/>
      <c r="E63" s="156">
        <v>201</v>
      </c>
      <c r="F63" s="45"/>
      <c r="G63" s="45"/>
      <c r="H63" s="45">
        <v>3</v>
      </c>
      <c r="I63" s="156">
        <f t="shared" si="3"/>
        <v>204</v>
      </c>
      <c r="J63" s="154"/>
      <c r="K63" s="121">
        <f t="shared" si="2"/>
        <v>-4.8780487804878049E-3</v>
      </c>
      <c r="L63" s="118">
        <f t="shared" si="4"/>
        <v>-4.3955248722736019E-2</v>
      </c>
      <c r="M63" s="46"/>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row>
    <row r="64" spans="1:38" s="48" customFormat="1" ht="13.5" customHeight="1" x14ac:dyDescent="0.25">
      <c r="A64" s="61">
        <v>1997</v>
      </c>
      <c r="B64" s="61"/>
      <c r="C64" s="156">
        <v>131060</v>
      </c>
      <c r="D64" s="155"/>
      <c r="E64" s="156">
        <v>198</v>
      </c>
      <c r="F64" s="45"/>
      <c r="G64" s="45"/>
      <c r="H64" s="45">
        <v>2</v>
      </c>
      <c r="I64" s="156">
        <f t="shared" si="3"/>
        <v>200</v>
      </c>
      <c r="J64" s="154"/>
      <c r="K64" s="121">
        <f t="shared" si="2"/>
        <v>-1.9607843137254902E-2</v>
      </c>
      <c r="L64" s="118">
        <f t="shared" si="4"/>
        <v>-7.9629405353033797E-3</v>
      </c>
      <c r="M64" s="46"/>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row>
    <row r="65" spans="1:38" s="48" customFormat="1" ht="13.5" customHeight="1" x14ac:dyDescent="0.25">
      <c r="A65" s="61">
        <v>1998</v>
      </c>
      <c r="B65" s="61"/>
      <c r="C65" s="156">
        <v>135127</v>
      </c>
      <c r="D65" s="155"/>
      <c r="E65" s="156">
        <v>197</v>
      </c>
      <c r="F65" s="45"/>
      <c r="G65" s="45"/>
      <c r="H65" s="45">
        <v>4</v>
      </c>
      <c r="I65" s="156">
        <f t="shared" si="3"/>
        <v>201</v>
      </c>
      <c r="J65" s="154"/>
      <c r="K65" s="121">
        <f t="shared" si="2"/>
        <v>5.0000000000000001E-3</v>
      </c>
      <c r="L65" s="118">
        <f t="shared" si="4"/>
        <v>3.1031588585380743E-2</v>
      </c>
      <c r="M65" s="46"/>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row>
    <row r="66" spans="1:38" s="44" customFormat="1" ht="13.5" customHeight="1" x14ac:dyDescent="0.25">
      <c r="A66" s="61">
        <v>1999</v>
      </c>
      <c r="B66" s="61"/>
      <c r="C66" s="156">
        <v>134932</v>
      </c>
      <c r="D66" s="155"/>
      <c r="E66" s="156">
        <v>196</v>
      </c>
      <c r="F66" s="45"/>
      <c r="G66" s="45"/>
      <c r="H66" s="45">
        <v>6</v>
      </c>
      <c r="I66" s="156">
        <f t="shared" si="3"/>
        <v>202</v>
      </c>
      <c r="J66" s="154"/>
      <c r="K66" s="121">
        <f t="shared" si="2"/>
        <v>4.9751243781094526E-3</v>
      </c>
      <c r="L66" s="118">
        <f t="shared" si="4"/>
        <v>-1.4430868738298046E-3</v>
      </c>
      <c r="M66" s="49"/>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row>
    <row r="67" spans="1:38" s="44" customFormat="1" ht="13.5" customHeight="1" x14ac:dyDescent="0.25">
      <c r="A67" s="61">
        <v>2000</v>
      </c>
      <c r="B67" s="61"/>
      <c r="C67" s="156">
        <v>138049</v>
      </c>
      <c r="D67" s="155"/>
      <c r="E67" s="156">
        <v>196</v>
      </c>
      <c r="F67" s="45"/>
      <c r="G67" s="45"/>
      <c r="H67" s="45">
        <v>6</v>
      </c>
      <c r="I67" s="156">
        <f t="shared" si="3"/>
        <v>202</v>
      </c>
      <c r="J67" s="154"/>
      <c r="K67" s="121">
        <f t="shared" si="2"/>
        <v>0</v>
      </c>
      <c r="L67" s="118">
        <f t="shared" si="4"/>
        <v>2.310052470874218E-2</v>
      </c>
      <c r="M67" s="49"/>
    </row>
    <row r="68" spans="1:38" s="44" customFormat="1" ht="13.5" customHeight="1" x14ac:dyDescent="0.25">
      <c r="A68" s="61">
        <v>2001</v>
      </c>
      <c r="B68" s="61"/>
      <c r="C68" s="156">
        <v>141281</v>
      </c>
      <c r="D68" s="155"/>
      <c r="E68" s="156">
        <f>206-12</f>
        <v>194</v>
      </c>
      <c r="F68" s="45"/>
      <c r="G68" s="45"/>
      <c r="H68" s="45">
        <v>12</v>
      </c>
      <c r="I68" s="156">
        <f t="shared" si="3"/>
        <v>206</v>
      </c>
      <c r="J68" s="154"/>
      <c r="K68" s="121">
        <f t="shared" si="2"/>
        <v>1.9801980198019802E-2</v>
      </c>
      <c r="L68" s="118">
        <f t="shared" si="4"/>
        <v>2.3411976906750502E-2</v>
      </c>
      <c r="M68" s="49"/>
    </row>
    <row r="69" spans="1:38" s="44" customFormat="1" ht="13.5" customHeight="1" x14ac:dyDescent="0.25">
      <c r="A69" s="61">
        <v>2002</v>
      </c>
      <c r="B69" s="61"/>
      <c r="C69" s="156">
        <v>145099</v>
      </c>
      <c r="D69" s="155"/>
      <c r="E69" s="156">
        <v>195</v>
      </c>
      <c r="F69" s="45"/>
      <c r="G69" s="45"/>
      <c r="H69" s="45">
        <v>12</v>
      </c>
      <c r="I69" s="156">
        <f t="shared" si="3"/>
        <v>207</v>
      </c>
      <c r="J69" s="154"/>
      <c r="K69" s="121">
        <f t="shared" si="2"/>
        <v>4.8543689320388345E-3</v>
      </c>
      <c r="L69" s="118">
        <f t="shared" si="4"/>
        <v>2.7024157530028809E-2</v>
      </c>
      <c r="M69" s="49"/>
    </row>
    <row r="70" spans="1:38" s="44" customFormat="1" ht="13.5" customHeight="1" x14ac:dyDescent="0.25">
      <c r="A70" s="61">
        <v>2003</v>
      </c>
      <c r="B70" s="61"/>
      <c r="C70" s="156">
        <v>144187</v>
      </c>
      <c r="D70" s="155"/>
      <c r="E70" s="156">
        <v>206</v>
      </c>
      <c r="F70" s="45"/>
      <c r="G70" s="45"/>
      <c r="H70" s="45">
        <v>8</v>
      </c>
      <c r="I70" s="156">
        <f t="shared" si="3"/>
        <v>214</v>
      </c>
      <c r="J70" s="154"/>
      <c r="K70" s="121">
        <f t="shared" si="2"/>
        <v>3.3816425120772944E-2</v>
      </c>
      <c r="L70" s="118">
        <f t="shared" si="4"/>
        <v>-6.2853637861046592E-3</v>
      </c>
      <c r="M70" s="49"/>
    </row>
    <row r="71" spans="1:38" s="44" customFormat="1" ht="13.5" customHeight="1" x14ac:dyDescent="0.25">
      <c r="A71" s="61">
        <v>2004</v>
      </c>
      <c r="B71" s="61"/>
      <c r="C71" s="156">
        <v>147639</v>
      </c>
      <c r="D71" s="155"/>
      <c r="E71" s="156">
        <v>210</v>
      </c>
      <c r="F71" s="45"/>
      <c r="G71" s="45"/>
      <c r="H71" s="45">
        <v>7</v>
      </c>
      <c r="I71" s="156">
        <f t="shared" si="3"/>
        <v>217</v>
      </c>
      <c r="J71" s="154"/>
      <c r="K71" s="121">
        <f t="shared" si="2"/>
        <v>1.4018691588785047E-2</v>
      </c>
      <c r="L71" s="118">
        <f t="shared" si="4"/>
        <v>2.3941132002191598E-2</v>
      </c>
      <c r="M71" s="49"/>
    </row>
    <row r="72" spans="1:38" s="44" customFormat="1" ht="13.5" customHeight="1" x14ac:dyDescent="0.25">
      <c r="A72" s="61">
        <v>2005</v>
      </c>
      <c r="B72" s="61"/>
      <c r="C72" s="156">
        <f>SUM('CFR Page Breakdown'!H39)</f>
        <v>151973</v>
      </c>
      <c r="D72" s="155"/>
      <c r="E72" s="156">
        <v>210</v>
      </c>
      <c r="F72" s="45"/>
      <c r="G72" s="45"/>
      <c r="H72" s="45">
        <v>11</v>
      </c>
      <c r="I72" s="156">
        <f t="shared" si="3"/>
        <v>221</v>
      </c>
      <c r="J72" s="154"/>
      <c r="K72" s="121">
        <f t="shared" si="2"/>
        <v>1.8433179723502304E-2</v>
      </c>
      <c r="L72" s="118">
        <f t="shared" si="4"/>
        <v>2.9355387126707714E-2</v>
      </c>
      <c r="M72" s="49"/>
    </row>
    <row r="73" spans="1:38" s="44" customFormat="1" ht="13.5" customHeight="1" x14ac:dyDescent="0.25">
      <c r="A73" s="61">
        <v>2006</v>
      </c>
      <c r="B73" s="61"/>
      <c r="C73" s="156">
        <f>SUM('CFR Page Breakdown'!H40)</f>
        <v>154107</v>
      </c>
      <c r="D73" s="155"/>
      <c r="E73" s="156">
        <v>214</v>
      </c>
      <c r="F73" s="45"/>
      <c r="G73" s="45"/>
      <c r="H73" s="45">
        <v>8</v>
      </c>
      <c r="I73" s="156">
        <f t="shared" si="3"/>
        <v>222</v>
      </c>
      <c r="J73" s="154"/>
      <c r="K73" s="121">
        <f t="shared" si="2"/>
        <v>4.5248868778280547E-3</v>
      </c>
      <c r="L73" s="118">
        <f t="shared" si="4"/>
        <v>1.4041967981154547E-2</v>
      </c>
      <c r="M73" s="49"/>
    </row>
    <row r="74" spans="1:38" s="44" customFormat="1" ht="13.5" customHeight="1" x14ac:dyDescent="0.25">
      <c r="A74" s="61">
        <v>2007</v>
      </c>
      <c r="B74" s="61"/>
      <c r="C74" s="156">
        <f>SUM('CFR Page Breakdown'!H41)</f>
        <v>156010</v>
      </c>
      <c r="D74" s="155"/>
      <c r="E74" s="156">
        <v>211</v>
      </c>
      <c r="F74" s="45"/>
      <c r="G74" s="45"/>
      <c r="H74" s="45">
        <v>11</v>
      </c>
      <c r="I74" s="156">
        <f t="shared" si="3"/>
        <v>222</v>
      </c>
      <c r="J74" s="154"/>
      <c r="K74" s="121">
        <f t="shared" si="2"/>
        <v>0</v>
      </c>
      <c r="L74" s="118">
        <f t="shared" si="4"/>
        <v>1.2348563011414147E-2</v>
      </c>
      <c r="M74" s="49"/>
    </row>
    <row r="75" spans="1:38" s="44" customFormat="1" ht="13.5" customHeight="1" x14ac:dyDescent="0.25">
      <c r="A75" s="61">
        <v>2008</v>
      </c>
      <c r="B75" s="61"/>
      <c r="C75" s="156">
        <f>SUM('CFR Page Breakdown'!H42)</f>
        <v>157974</v>
      </c>
      <c r="D75" s="155"/>
      <c r="E75" s="156">
        <v>213</v>
      </c>
      <c r="F75" s="45"/>
      <c r="G75" s="45"/>
      <c r="H75" s="45">
        <v>9</v>
      </c>
      <c r="I75" s="156">
        <f t="shared" si="3"/>
        <v>222</v>
      </c>
      <c r="J75" s="155"/>
      <c r="K75" s="120">
        <f t="shared" si="2"/>
        <v>0</v>
      </c>
      <c r="L75" s="117">
        <f t="shared" si="4"/>
        <v>1.2588936606627779E-2</v>
      </c>
      <c r="M75" s="49"/>
    </row>
    <row r="76" spans="1:38" s="44" customFormat="1" ht="13.5" customHeight="1" x14ac:dyDescent="0.25">
      <c r="A76" s="61">
        <v>2009</v>
      </c>
      <c r="B76" s="61"/>
      <c r="C76" s="156">
        <f>SUM('CFR Page Breakdown'!H43)</f>
        <v>163333</v>
      </c>
      <c r="D76" s="155"/>
      <c r="E76" s="156">
        <v>216</v>
      </c>
      <c r="F76" s="45"/>
      <c r="G76" s="45"/>
      <c r="H76" s="45">
        <v>9</v>
      </c>
      <c r="I76" s="156">
        <f t="shared" si="3"/>
        <v>225</v>
      </c>
      <c r="J76" s="155"/>
      <c r="K76" s="120">
        <f t="shared" ref="K76:K81" si="5">SUM(I76-I75)/I75</f>
        <v>1.3513513513513514E-2</v>
      </c>
      <c r="L76" s="117">
        <f t="shared" si="4"/>
        <v>3.3923303834808259E-2</v>
      </c>
      <c r="M76" s="49"/>
    </row>
    <row r="77" spans="1:38" s="44" customFormat="1" ht="13.5" customHeight="1" x14ac:dyDescent="0.25">
      <c r="A77" s="61">
        <v>2010</v>
      </c>
      <c r="B77" s="61" t="s">
        <v>53</v>
      </c>
      <c r="C77" s="156">
        <f>SUM('CFR Page Breakdown'!H44)</f>
        <v>165494</v>
      </c>
      <c r="D77" s="155"/>
      <c r="E77" s="156">
        <v>205</v>
      </c>
      <c r="F77" s="45"/>
      <c r="G77" s="45"/>
      <c r="H77" s="45">
        <v>21</v>
      </c>
      <c r="I77" s="156">
        <f t="shared" si="3"/>
        <v>226</v>
      </c>
      <c r="J77" s="155"/>
      <c r="K77" s="120">
        <f t="shared" si="5"/>
        <v>4.4444444444444444E-3</v>
      </c>
      <c r="L77" s="117">
        <f t="shared" si="4"/>
        <v>1.3230639246202543E-2</v>
      </c>
      <c r="M77" s="49"/>
    </row>
    <row r="78" spans="1:38" s="44" customFormat="1" ht="13.5" customHeight="1" x14ac:dyDescent="0.25">
      <c r="A78" s="61">
        <v>2011</v>
      </c>
      <c r="B78" s="61" t="s">
        <v>52</v>
      </c>
      <c r="C78" s="156">
        <f>SUM('CFR Page Breakdown'!H45)</f>
        <v>169301</v>
      </c>
      <c r="D78" s="155"/>
      <c r="E78" s="156">
        <v>213</v>
      </c>
      <c r="F78" s="45"/>
      <c r="G78" s="45"/>
      <c r="H78" s="45">
        <v>17</v>
      </c>
      <c r="I78" s="156">
        <f t="shared" si="3"/>
        <v>230</v>
      </c>
      <c r="J78" s="155"/>
      <c r="K78" s="120">
        <f t="shared" si="5"/>
        <v>1.7699115044247787E-2</v>
      </c>
      <c r="L78" s="117">
        <f t="shared" si="4"/>
        <v>2.3003855124657087E-2</v>
      </c>
      <c r="M78" s="49"/>
    </row>
    <row r="79" spans="1:38" s="44" customFormat="1" ht="13.5" customHeight="1" x14ac:dyDescent="0.25">
      <c r="A79" s="61">
        <v>2012</v>
      </c>
      <c r="B79" s="61" t="s">
        <v>74</v>
      </c>
      <c r="C79" s="156">
        <f>SUM('CFR Page Breakdown'!H46)</f>
        <v>174545</v>
      </c>
      <c r="D79" s="155"/>
      <c r="E79" s="156">
        <v>221</v>
      </c>
      <c r="F79" s="45"/>
      <c r="G79" s="45"/>
      <c r="H79" s="45">
        <v>14</v>
      </c>
      <c r="I79" s="156">
        <f t="shared" si="3"/>
        <v>235</v>
      </c>
      <c r="J79" s="155"/>
      <c r="K79" s="120">
        <f t="shared" si="5"/>
        <v>2.1739130434782608E-2</v>
      </c>
      <c r="L79" s="117">
        <f t="shared" si="4"/>
        <v>3.0974418343660107E-2</v>
      </c>
      <c r="M79" s="49"/>
    </row>
    <row r="80" spans="1:38" s="43" customFormat="1" ht="13.5" customHeight="1" x14ac:dyDescent="0.25">
      <c r="A80" s="61">
        <v>2013</v>
      </c>
      <c r="B80" s="61" t="s">
        <v>50</v>
      </c>
      <c r="C80" s="156">
        <f>SUM('CFR Page Breakdown'!H47)</f>
        <v>175496</v>
      </c>
      <c r="D80" s="155"/>
      <c r="E80" s="156">
        <v>222</v>
      </c>
      <c r="F80" s="45"/>
      <c r="G80" s="45"/>
      <c r="H80" s="45">
        <v>13</v>
      </c>
      <c r="I80" s="156">
        <f t="shared" si="3"/>
        <v>235</v>
      </c>
      <c r="J80" s="155"/>
      <c r="K80" s="120">
        <f t="shared" si="5"/>
        <v>0</v>
      </c>
      <c r="L80" s="117">
        <f t="shared" si="4"/>
        <v>5.4484516886762722E-3</v>
      </c>
      <c r="M80" s="42"/>
    </row>
    <row r="81" spans="1:13" s="43" customFormat="1" ht="13.5" customHeight="1" x14ac:dyDescent="0.25">
      <c r="A81" s="145">
        <v>2014</v>
      </c>
      <c r="B81" s="145" t="s">
        <v>55</v>
      </c>
      <c r="C81" s="157">
        <f>SUM('CFR Page Breakdown'!H48)</f>
        <v>175274</v>
      </c>
      <c r="D81" s="154"/>
      <c r="E81" s="157">
        <v>212</v>
      </c>
      <c r="F81" s="146"/>
      <c r="G81" s="146"/>
      <c r="H81" s="146">
        <v>24</v>
      </c>
      <c r="I81" s="157">
        <f t="shared" ref="I81" si="6">SUM(E81:H81)</f>
        <v>236</v>
      </c>
      <c r="J81" s="163"/>
      <c r="K81" s="147">
        <f t="shared" si="5"/>
        <v>4.2553191489361703E-3</v>
      </c>
      <c r="L81" s="148">
        <f t="shared" si="4"/>
        <v>-1.264986096549209E-3</v>
      </c>
      <c r="M81" s="42"/>
    </row>
    <row r="82" spans="1:13" s="44" customFormat="1" ht="13.5" customHeight="1" x14ac:dyDescent="0.25">
      <c r="A82" s="61">
        <v>2015</v>
      </c>
      <c r="B82" s="61" t="s">
        <v>75</v>
      </c>
      <c r="C82" s="156">
        <f>SUM('CFR Page Breakdown'!H49)</f>
        <v>178351</v>
      </c>
      <c r="D82" s="155"/>
      <c r="E82" s="156">
        <v>224</v>
      </c>
      <c r="F82" s="45"/>
      <c r="G82" s="45"/>
      <c r="H82" s="45">
        <v>12</v>
      </c>
      <c r="I82" s="156">
        <v>237</v>
      </c>
      <c r="J82" s="164"/>
      <c r="K82" s="62">
        <f t="shared" ref="K82:K86" si="7">SUM(I82-I81)/I81</f>
        <v>4.2372881355932203E-3</v>
      </c>
      <c r="L82" s="119">
        <f t="shared" si="4"/>
        <v>1.7555370448554833E-2</v>
      </c>
      <c r="M82" s="49"/>
    </row>
    <row r="83" spans="1:13" s="44" customFormat="1" ht="13.5" customHeight="1" x14ac:dyDescent="0.25">
      <c r="A83" s="61">
        <v>2016</v>
      </c>
      <c r="B83" s="61" t="s">
        <v>76</v>
      </c>
      <c r="C83" s="156">
        <f>SUM('CFR Page Breakdown'!H50)</f>
        <v>185131</v>
      </c>
      <c r="D83" s="155"/>
      <c r="E83" s="156">
        <v>230</v>
      </c>
      <c r="F83" s="45"/>
      <c r="G83" s="45"/>
      <c r="H83" s="45">
        <v>11</v>
      </c>
      <c r="I83" s="156">
        <v>242</v>
      </c>
      <c r="J83" s="164"/>
      <c r="K83" s="62">
        <f t="shared" si="7"/>
        <v>2.1097046413502109E-2</v>
      </c>
      <c r="L83" s="119">
        <f t="shared" si="4"/>
        <v>3.8014925624190503E-2</v>
      </c>
      <c r="M83" s="49"/>
    </row>
    <row r="84" spans="1:13" s="44" customFormat="1" ht="13.5" customHeight="1" x14ac:dyDescent="0.25">
      <c r="A84" s="61">
        <v>2017</v>
      </c>
      <c r="B84" s="61" t="s">
        <v>77</v>
      </c>
      <c r="C84" s="156">
        <f>SUM('CFR Page Breakdown'!H51)</f>
        <v>186468</v>
      </c>
      <c r="D84" s="155"/>
      <c r="E84" s="156">
        <v>230</v>
      </c>
      <c r="F84" s="45"/>
      <c r="G84" s="45"/>
      <c r="H84" s="45">
        <v>12</v>
      </c>
      <c r="I84" s="156">
        <v>242</v>
      </c>
      <c r="J84" s="164"/>
      <c r="K84" s="62">
        <f t="shared" si="7"/>
        <v>0</v>
      </c>
      <c r="L84" s="119">
        <f t="shared" si="4"/>
        <v>7.2219131317823593E-3</v>
      </c>
      <c r="M84" s="49"/>
    </row>
    <row r="85" spans="1:13" s="44" customFormat="1" ht="13.5" customHeight="1" x14ac:dyDescent="0.25">
      <c r="A85" s="61">
        <v>2018</v>
      </c>
      <c r="B85" s="61" t="s">
        <v>79</v>
      </c>
      <c r="C85" s="156">
        <f>SUM('CFR Page Breakdown'!H52)</f>
        <v>185544</v>
      </c>
      <c r="D85" s="155"/>
      <c r="E85" s="156">
        <v>219</v>
      </c>
      <c r="F85" s="45"/>
      <c r="G85" s="45"/>
      <c r="H85" s="45">
        <v>23</v>
      </c>
      <c r="I85" s="156">
        <v>242</v>
      </c>
      <c r="J85" s="155"/>
      <c r="K85" s="120">
        <f t="shared" si="7"/>
        <v>0</v>
      </c>
      <c r="L85" s="117">
        <f t="shared" si="4"/>
        <v>-4.9552738271446042E-3</v>
      </c>
      <c r="M85" s="49"/>
    </row>
    <row r="86" spans="1:13" s="44" customFormat="1" ht="13.5" customHeight="1" x14ac:dyDescent="0.25">
      <c r="A86" s="194">
        <v>2019</v>
      </c>
      <c r="B86" s="194" t="s">
        <v>80</v>
      </c>
      <c r="C86" s="156">
        <f>SUM('CFR Page Breakdown'!H53)</f>
        <v>186067</v>
      </c>
      <c r="D86" s="155"/>
      <c r="E86" s="156">
        <v>221</v>
      </c>
      <c r="F86" s="45"/>
      <c r="G86" s="45"/>
      <c r="H86" s="45">
        <v>21</v>
      </c>
      <c r="I86" s="156">
        <v>242</v>
      </c>
      <c r="J86" s="155"/>
      <c r="K86" s="120">
        <f t="shared" si="7"/>
        <v>0</v>
      </c>
      <c r="L86" s="117">
        <f>SUM(C86-C85)/C85</f>
        <v>2.8187384124520329E-3</v>
      </c>
      <c r="M86" s="49"/>
    </row>
    <row r="87" spans="1:13" s="44" customFormat="1" ht="13.5" customHeight="1" x14ac:dyDescent="0.25">
      <c r="A87" s="61">
        <v>2020</v>
      </c>
      <c r="B87" s="61" t="s">
        <v>84</v>
      </c>
      <c r="C87" s="192">
        <f>SUM('CFR Page Breakdown'!H54)</f>
        <v>186644</v>
      </c>
      <c r="D87" s="163"/>
      <c r="E87" s="192">
        <v>217</v>
      </c>
      <c r="F87" s="193"/>
      <c r="G87" s="193"/>
      <c r="H87" s="193">
        <v>25</v>
      </c>
      <c r="I87" s="192">
        <v>242</v>
      </c>
      <c r="J87" s="163"/>
      <c r="K87" s="147">
        <f>SUM(I87-I86)/I86</f>
        <v>0</v>
      </c>
      <c r="L87" s="148">
        <f>SUM(C87-C86)/C86</f>
        <v>3.1010334986859571E-3</v>
      </c>
      <c r="M87" s="49"/>
    </row>
    <row r="88" spans="1:13" s="44" customFormat="1" ht="13.5" customHeight="1" thickBot="1" x14ac:dyDescent="0.3">
      <c r="A88" s="201">
        <v>2021</v>
      </c>
      <c r="B88" s="202" t="s">
        <v>85</v>
      </c>
      <c r="C88" s="195">
        <f>SUM('CFR Page Breakdown'!H55)</f>
        <v>188343</v>
      </c>
      <c r="D88" s="195"/>
      <c r="E88" s="196">
        <v>227</v>
      </c>
      <c r="F88" s="197"/>
      <c r="G88" s="197"/>
      <c r="H88" s="197">
        <v>16</v>
      </c>
      <c r="I88" s="196">
        <v>245</v>
      </c>
      <c r="J88" s="198"/>
      <c r="K88" s="199">
        <f>SUM(I88-I87)/I87</f>
        <v>1.2396694214876033E-2</v>
      </c>
      <c r="L88" s="200">
        <f>SUM(C88-C87)/C87</f>
        <v>9.102891065343649E-3</v>
      </c>
      <c r="M88" s="49"/>
    </row>
    <row r="89" spans="1:13" s="44" customFormat="1" ht="13.5" customHeight="1" x14ac:dyDescent="0.25">
      <c r="A89" s="129"/>
      <c r="B89" s="129"/>
      <c r="C89" s="130"/>
      <c r="D89" s="130"/>
      <c r="E89" s="130"/>
      <c r="F89" s="130"/>
      <c r="G89" s="130"/>
      <c r="H89" s="130"/>
      <c r="I89" s="130"/>
      <c r="J89" s="130"/>
      <c r="K89" s="42"/>
      <c r="L89" s="42"/>
      <c r="M89" s="49"/>
    </row>
    <row r="90" spans="1:13" s="44" customFormat="1" ht="13.5" customHeight="1" x14ac:dyDescent="0.25">
      <c r="A90" s="50" t="s">
        <v>31</v>
      </c>
      <c r="B90" s="50"/>
      <c r="C90" s="51"/>
      <c r="D90" s="51"/>
      <c r="E90" s="130"/>
      <c r="F90" s="51"/>
      <c r="G90" s="51"/>
      <c r="H90" s="51"/>
      <c r="I90" s="51"/>
      <c r="J90" s="130"/>
      <c r="K90" s="42"/>
      <c r="L90" s="49"/>
      <c r="M90" s="49"/>
    </row>
    <row r="91" spans="1:13" s="55" customFormat="1" ht="13.5" customHeight="1" x14ac:dyDescent="0.25">
      <c r="A91" s="52" t="s">
        <v>26</v>
      </c>
      <c r="B91" s="52"/>
      <c r="C91" s="53"/>
      <c r="D91" s="53"/>
      <c r="E91" s="150"/>
      <c r="F91" s="53"/>
      <c r="G91" s="53"/>
      <c r="H91" s="53"/>
      <c r="I91" s="53"/>
      <c r="J91" s="150"/>
      <c r="K91" s="54"/>
      <c r="L91" s="54"/>
      <c r="M91" s="54"/>
    </row>
    <row r="92" spans="1:13" s="55" customFormat="1" ht="13.5" customHeight="1" x14ac:dyDescent="0.25">
      <c r="A92" s="52" t="s">
        <v>12</v>
      </c>
      <c r="B92" s="52"/>
      <c r="C92" s="53"/>
      <c r="D92" s="53"/>
      <c r="E92" s="150"/>
      <c r="F92" s="53"/>
      <c r="G92" s="53"/>
      <c r="H92" s="53"/>
      <c r="I92" s="53"/>
      <c r="J92" s="150"/>
      <c r="K92" s="54"/>
      <c r="L92" s="54"/>
      <c r="M92" s="54"/>
    </row>
    <row r="93" spans="1:13" s="55" customFormat="1" ht="13.5" customHeight="1" x14ac:dyDescent="0.25">
      <c r="A93" s="52" t="s">
        <v>32</v>
      </c>
      <c r="B93" s="52"/>
      <c r="C93" s="53"/>
      <c r="D93" s="53"/>
      <c r="E93" s="150"/>
      <c r="F93" s="53"/>
      <c r="G93" s="53"/>
      <c r="H93" s="53"/>
      <c r="I93" s="53"/>
      <c r="J93" s="150"/>
      <c r="K93" s="54"/>
      <c r="L93" s="54"/>
      <c r="M93" s="54"/>
    </row>
    <row r="94" spans="1:13" x14ac:dyDescent="0.25">
      <c r="C94" s="1"/>
      <c r="D94" s="1"/>
      <c r="E94" s="151"/>
      <c r="F94" s="1"/>
      <c r="G94" s="1"/>
      <c r="H94" s="1"/>
      <c r="I94" s="1"/>
      <c r="J94" s="151"/>
    </row>
    <row r="95" spans="1:13" x14ac:dyDescent="0.25">
      <c r="C95" s="2"/>
      <c r="D95" s="2"/>
      <c r="E95" s="152"/>
      <c r="F95" s="2"/>
      <c r="G95" s="2"/>
      <c r="H95" s="2"/>
      <c r="I95" s="2"/>
      <c r="J95" s="152"/>
    </row>
    <row r="96" spans="1:13" x14ac:dyDescent="0.25">
      <c r="C96" s="2"/>
      <c r="D96" s="2"/>
      <c r="E96" s="152"/>
      <c r="F96" s="2"/>
      <c r="G96" s="2"/>
      <c r="H96" s="2"/>
      <c r="I96" s="2"/>
      <c r="J96" s="152"/>
    </row>
    <row r="97" spans="3:10" x14ac:dyDescent="0.25">
      <c r="C97" s="2"/>
      <c r="D97" s="2"/>
      <c r="E97" s="152"/>
      <c r="F97" s="2"/>
      <c r="G97" s="2"/>
      <c r="H97" s="2"/>
      <c r="I97" s="2"/>
      <c r="J97" s="152"/>
    </row>
    <row r="98" spans="3:10" x14ac:dyDescent="0.25">
      <c r="C98" s="2"/>
      <c r="D98" s="2"/>
      <c r="E98" s="152"/>
      <c r="F98" s="2"/>
      <c r="G98" s="2"/>
      <c r="H98" s="2"/>
      <c r="I98" s="2"/>
      <c r="J98" s="152"/>
    </row>
    <row r="99" spans="3:10" x14ac:dyDescent="0.25">
      <c r="C99" s="2"/>
      <c r="D99" s="2"/>
      <c r="E99" s="152"/>
      <c r="F99" s="2"/>
      <c r="G99" s="2"/>
      <c r="H99" s="2"/>
      <c r="I99" s="2"/>
      <c r="J99" s="152"/>
    </row>
    <row r="100" spans="3:10" x14ac:dyDescent="0.25">
      <c r="C100" s="2"/>
      <c r="D100" s="2"/>
      <c r="E100" s="152"/>
      <c r="F100" s="2"/>
      <c r="G100" s="2"/>
      <c r="H100" s="2"/>
      <c r="I100" s="2"/>
      <c r="J100" s="152"/>
    </row>
    <row r="101" spans="3:10" x14ac:dyDescent="0.25">
      <c r="C101" s="2"/>
      <c r="D101" s="2"/>
      <c r="E101" s="152"/>
      <c r="F101" s="2"/>
      <c r="G101" s="2"/>
      <c r="H101" s="2"/>
      <c r="I101" s="2"/>
      <c r="J101" s="152"/>
    </row>
    <row r="102" spans="3:10" x14ac:dyDescent="0.25">
      <c r="C102" s="2"/>
      <c r="D102" s="2"/>
      <c r="E102" s="152"/>
      <c r="F102" s="2"/>
      <c r="G102" s="2"/>
      <c r="H102" s="2"/>
      <c r="I102" s="2"/>
      <c r="J102" s="152"/>
    </row>
    <row r="103" spans="3:10" x14ac:dyDescent="0.25">
      <c r="C103" s="2"/>
      <c r="D103" s="2"/>
      <c r="E103" s="152"/>
      <c r="F103" s="2"/>
      <c r="G103" s="2"/>
      <c r="H103" s="2"/>
      <c r="I103" s="2"/>
      <c r="J103" s="152"/>
    </row>
    <row r="104" spans="3:10" x14ac:dyDescent="0.25">
      <c r="C104" s="2"/>
      <c r="D104" s="2"/>
      <c r="E104" s="152"/>
      <c r="F104" s="2"/>
      <c r="G104" s="2"/>
      <c r="H104" s="2"/>
      <c r="I104" s="2"/>
      <c r="J104" s="152"/>
    </row>
    <row r="105" spans="3:10" x14ac:dyDescent="0.25">
      <c r="C105" s="2"/>
      <c r="D105" s="2"/>
      <c r="E105" s="152"/>
      <c r="F105" s="2"/>
      <c r="G105" s="2"/>
      <c r="H105" s="2"/>
      <c r="I105" s="2"/>
      <c r="J105" s="152"/>
    </row>
    <row r="106" spans="3:10" x14ac:dyDescent="0.25">
      <c r="C106" s="2"/>
      <c r="D106" s="2"/>
      <c r="E106" s="152"/>
      <c r="F106" s="2"/>
      <c r="G106" s="2"/>
      <c r="H106" s="2"/>
      <c r="I106" s="2"/>
      <c r="J106" s="152"/>
    </row>
    <row r="107" spans="3:10" x14ac:dyDescent="0.25">
      <c r="C107" s="2"/>
      <c r="D107" s="2"/>
      <c r="E107" s="152"/>
      <c r="F107" s="2"/>
      <c r="G107" s="2"/>
      <c r="H107" s="2"/>
      <c r="I107" s="2"/>
      <c r="J107" s="152"/>
    </row>
    <row r="108" spans="3:10" x14ac:dyDescent="0.25">
      <c r="C108" s="2"/>
      <c r="D108" s="2"/>
      <c r="E108" s="152"/>
      <c r="F108" s="2"/>
      <c r="G108" s="2"/>
      <c r="H108" s="2"/>
      <c r="I108" s="2"/>
      <c r="J108" s="152"/>
    </row>
    <row r="109" spans="3:10" x14ac:dyDescent="0.25">
      <c r="C109" s="2"/>
      <c r="D109" s="2"/>
      <c r="E109" s="152"/>
      <c r="F109" s="2"/>
      <c r="G109" s="2"/>
      <c r="H109" s="2"/>
      <c r="I109" s="2"/>
      <c r="J109" s="152"/>
    </row>
    <row r="110" spans="3:10" x14ac:dyDescent="0.25">
      <c r="C110" s="2"/>
      <c r="D110" s="2"/>
      <c r="E110" s="152"/>
      <c r="F110" s="2"/>
      <c r="G110" s="2"/>
      <c r="H110" s="2"/>
      <c r="I110" s="2"/>
      <c r="J110" s="152"/>
    </row>
    <row r="111" spans="3:10" x14ac:dyDescent="0.25">
      <c r="C111" s="2"/>
      <c r="D111" s="2"/>
      <c r="E111" s="152"/>
      <c r="F111" s="2"/>
      <c r="G111" s="2"/>
      <c r="H111" s="2"/>
      <c r="I111" s="2"/>
      <c r="J111" s="152"/>
    </row>
    <row r="112" spans="3:10" x14ac:dyDescent="0.25">
      <c r="C112" s="3"/>
      <c r="D112" s="3"/>
      <c r="E112" s="153"/>
      <c r="F112" s="3"/>
      <c r="G112" s="3"/>
      <c r="H112" s="3"/>
      <c r="I112" s="3"/>
      <c r="J112" s="153"/>
    </row>
    <row r="113" spans="3:10" x14ac:dyDescent="0.25">
      <c r="C113" s="3"/>
      <c r="D113" s="3"/>
      <c r="E113" s="153"/>
      <c r="F113" s="3"/>
      <c r="G113" s="3"/>
      <c r="H113" s="3"/>
      <c r="I113" s="3"/>
      <c r="J113" s="153"/>
    </row>
    <row r="114" spans="3:10" x14ac:dyDescent="0.25">
      <c r="C114" s="3"/>
      <c r="D114" s="3"/>
      <c r="E114" s="153"/>
      <c r="F114" s="3"/>
      <c r="G114" s="3"/>
      <c r="H114" s="3"/>
      <c r="I114" s="3"/>
      <c r="J114" s="153"/>
    </row>
    <row r="115" spans="3:10" x14ac:dyDescent="0.25">
      <c r="C115" s="3"/>
      <c r="D115" s="3"/>
      <c r="E115" s="153"/>
      <c r="F115" s="3"/>
      <c r="G115" s="3"/>
      <c r="H115" s="3"/>
      <c r="I115" s="3"/>
      <c r="J115" s="153"/>
    </row>
    <row r="116" spans="3:10" x14ac:dyDescent="0.25">
      <c r="C116" s="3"/>
      <c r="D116" s="3"/>
      <c r="E116" s="153"/>
      <c r="F116" s="3"/>
      <c r="G116" s="3"/>
      <c r="H116" s="3"/>
      <c r="I116" s="3"/>
      <c r="J116" s="153"/>
    </row>
    <row r="117" spans="3:10" x14ac:dyDescent="0.25">
      <c r="C117" s="3"/>
      <c r="D117" s="3"/>
      <c r="E117" s="153"/>
      <c r="F117" s="3"/>
      <c r="G117" s="3"/>
      <c r="H117" s="3"/>
      <c r="I117" s="3"/>
      <c r="J117" s="153"/>
    </row>
    <row r="118" spans="3:10" x14ac:dyDescent="0.25">
      <c r="C118" s="3"/>
      <c r="D118" s="3"/>
      <c r="E118" s="153"/>
      <c r="F118" s="3"/>
      <c r="G118" s="3"/>
      <c r="H118" s="3"/>
      <c r="I118" s="3"/>
      <c r="J118" s="153"/>
    </row>
    <row r="119" spans="3:10" x14ac:dyDescent="0.25">
      <c r="C119" s="3"/>
      <c r="D119" s="3"/>
      <c r="E119" s="153"/>
      <c r="F119" s="3"/>
      <c r="G119" s="3"/>
      <c r="H119" s="3"/>
      <c r="I119" s="3"/>
      <c r="J119" s="153"/>
    </row>
    <row r="120" spans="3:10" x14ac:dyDescent="0.25">
      <c r="C120" s="3"/>
      <c r="D120" s="3"/>
      <c r="E120" s="153"/>
      <c r="F120" s="3"/>
      <c r="G120" s="3"/>
      <c r="H120" s="3"/>
      <c r="I120" s="3"/>
      <c r="J120" s="153"/>
    </row>
    <row r="121" spans="3:10" x14ac:dyDescent="0.25">
      <c r="C121" s="3"/>
      <c r="D121" s="3"/>
      <c r="E121" s="153"/>
      <c r="F121" s="3"/>
      <c r="G121" s="3"/>
      <c r="H121" s="3"/>
      <c r="I121" s="3"/>
      <c r="J121" s="153"/>
    </row>
    <row r="122" spans="3:10" x14ac:dyDescent="0.25">
      <c r="C122" s="3"/>
      <c r="D122" s="3"/>
      <c r="E122" s="153"/>
      <c r="F122" s="3"/>
      <c r="G122" s="3"/>
      <c r="H122" s="3"/>
      <c r="I122" s="3"/>
      <c r="J122" s="153"/>
    </row>
    <row r="123" spans="3:10" x14ac:dyDescent="0.25">
      <c r="C123" s="3"/>
      <c r="D123" s="3"/>
      <c r="E123" s="153"/>
      <c r="F123" s="3"/>
      <c r="G123" s="3"/>
      <c r="H123" s="3"/>
      <c r="I123" s="3"/>
      <c r="J123" s="153"/>
    </row>
    <row r="124" spans="3:10" x14ac:dyDescent="0.25">
      <c r="C124" s="3"/>
      <c r="D124" s="3"/>
      <c r="E124" s="153"/>
      <c r="F124" s="3"/>
      <c r="G124" s="3"/>
      <c r="H124" s="3"/>
      <c r="I124" s="3"/>
      <c r="J124" s="153"/>
    </row>
  </sheetData>
  <mergeCells count="4">
    <mergeCell ref="A1:L1"/>
    <mergeCell ref="A2:L2"/>
    <mergeCell ref="A4:L4"/>
    <mergeCell ref="A3:L3"/>
  </mergeCells>
  <phoneticPr fontId="5" type="noConversion"/>
  <printOptions horizontalCentered="1"/>
  <pageMargins left="0.5" right="0.5" top="1" bottom="1" header="0.5" footer="0.5"/>
  <pageSetup scale="62"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61"/>
  <sheetViews>
    <sheetView zoomScaleNormal="100" workbookViewId="0">
      <pane ySplit="8" topLeftCell="A9" activePane="bottomLeft" state="frozen"/>
      <selection pane="bottomLeft" activeCell="G22" sqref="G22"/>
    </sheetView>
  </sheetViews>
  <sheetFormatPr defaultColWidth="9.7265625" defaultRowHeight="12.5" x14ac:dyDescent="0.25"/>
  <cols>
    <col min="1" max="1" width="7.1796875" customWidth="1"/>
    <col min="2" max="2" width="10.26953125" customWidth="1"/>
    <col min="3" max="3" width="14.7265625" customWidth="1"/>
    <col min="4" max="4" width="18.26953125" customWidth="1"/>
    <col min="5" max="5" width="9.81640625" customWidth="1"/>
    <col min="6" max="6" width="13.81640625" bestFit="1" customWidth="1"/>
    <col min="7" max="7" width="16" bestFit="1" customWidth="1"/>
    <col min="8" max="8" width="15.453125" bestFit="1" customWidth="1"/>
    <col min="10" max="10" width="10.453125" customWidth="1"/>
    <col min="25" max="26" width="9.7265625" style="4"/>
  </cols>
  <sheetData>
    <row r="1" spans="1:26" s="4" customFormat="1" ht="13" x14ac:dyDescent="0.3">
      <c r="A1" s="252" t="s">
        <v>15</v>
      </c>
      <c r="B1" s="252"/>
      <c r="C1" s="252"/>
      <c r="D1" s="252"/>
      <c r="E1" s="252"/>
      <c r="F1" s="252"/>
      <c r="G1" s="252"/>
      <c r="H1" s="252"/>
    </row>
    <row r="2" spans="1:26" s="4" customFormat="1" ht="13" x14ac:dyDescent="0.3">
      <c r="A2" s="232" t="s">
        <v>86</v>
      </c>
      <c r="B2" s="232"/>
      <c r="C2" s="232"/>
      <c r="D2" s="232"/>
      <c r="E2" s="232"/>
      <c r="F2" s="232"/>
      <c r="G2" s="232"/>
      <c r="H2" s="232"/>
    </row>
    <row r="3" spans="1:26" ht="13" x14ac:dyDescent="0.25">
      <c r="A3" s="270" t="s">
        <v>72</v>
      </c>
      <c r="B3" s="270"/>
      <c r="C3" s="271"/>
      <c r="D3" s="271"/>
      <c r="E3" s="271"/>
      <c r="F3" s="271"/>
      <c r="G3" s="271"/>
      <c r="H3" s="271"/>
    </row>
    <row r="4" spans="1:26" ht="13.5" customHeight="1" x14ac:dyDescent="0.25"/>
    <row r="5" spans="1:26" ht="7.5" hidden="1" customHeight="1" thickBot="1" x14ac:dyDescent="0.35">
      <c r="A5" s="269"/>
      <c r="B5" s="269"/>
      <c r="C5" s="232"/>
      <c r="D5" s="232"/>
      <c r="E5" s="232"/>
      <c r="F5" s="232"/>
      <c r="G5" s="232"/>
      <c r="H5" s="232"/>
    </row>
    <row r="6" spans="1:26" x14ac:dyDescent="0.25">
      <c r="A6" s="275" t="s">
        <v>40</v>
      </c>
      <c r="B6" s="278" t="s">
        <v>49</v>
      </c>
      <c r="C6" s="266" t="s">
        <v>68</v>
      </c>
      <c r="D6" s="266" t="s">
        <v>69</v>
      </c>
      <c r="E6" s="266" t="s">
        <v>70</v>
      </c>
      <c r="F6" s="266" t="s">
        <v>38</v>
      </c>
      <c r="G6" s="266" t="s">
        <v>71</v>
      </c>
      <c r="H6" s="272" t="s">
        <v>47</v>
      </c>
    </row>
    <row r="7" spans="1:26" x14ac:dyDescent="0.25">
      <c r="A7" s="276"/>
      <c r="B7" s="279"/>
      <c r="C7" s="267"/>
      <c r="D7" s="267"/>
      <c r="E7" s="267"/>
      <c r="F7" s="267"/>
      <c r="G7" s="267"/>
      <c r="H7" s="273"/>
    </row>
    <row r="8" spans="1:26" x14ac:dyDescent="0.25">
      <c r="A8" s="277"/>
      <c r="B8" s="279"/>
      <c r="C8" s="268"/>
      <c r="D8" s="268"/>
      <c r="E8" s="268"/>
      <c r="F8" s="268"/>
      <c r="G8" s="268"/>
      <c r="H8" s="274"/>
      <c r="I8" s="4"/>
      <c r="J8" s="4"/>
      <c r="K8" s="4"/>
    </row>
    <row r="9" spans="1:26" s="38" customFormat="1" ht="13" x14ac:dyDescent="0.3">
      <c r="A9" s="122">
        <v>1975</v>
      </c>
      <c r="B9" s="113"/>
      <c r="C9" s="84">
        <v>69704</v>
      </c>
      <c r="D9" s="84">
        <v>296</v>
      </c>
      <c r="E9" s="84">
        <v>792</v>
      </c>
      <c r="F9" s="84">
        <f>SUM(C9:E9)</f>
        <v>70792</v>
      </c>
      <c r="G9" s="84">
        <v>432</v>
      </c>
      <c r="H9" s="169">
        <f>SUM(F9:G9)</f>
        <v>71224</v>
      </c>
      <c r="I9" s="19"/>
      <c r="J9" s="35"/>
      <c r="K9" s="19"/>
      <c r="L9" s="19"/>
      <c r="M9" s="19"/>
      <c r="N9" s="19"/>
      <c r="O9" s="19"/>
      <c r="P9" s="19"/>
      <c r="Q9" s="19"/>
      <c r="R9" s="19"/>
      <c r="S9" s="19"/>
      <c r="T9" s="19"/>
      <c r="U9" s="19"/>
      <c r="V9" s="19"/>
      <c r="W9" s="19"/>
      <c r="X9" s="19"/>
      <c r="Y9" s="19"/>
      <c r="Z9" s="19"/>
    </row>
    <row r="10" spans="1:26" s="6" customFormat="1" ht="13" x14ac:dyDescent="0.3">
      <c r="A10" s="122">
        <v>1976</v>
      </c>
      <c r="B10" s="113"/>
      <c r="C10" s="84">
        <v>71289</v>
      </c>
      <c r="D10" s="84">
        <v>326</v>
      </c>
      <c r="E10" s="84">
        <v>693</v>
      </c>
      <c r="F10" s="84">
        <f t="shared" ref="F10:F29" si="0">SUM(C10:E10)</f>
        <v>72308</v>
      </c>
      <c r="G10" s="84">
        <v>432</v>
      </c>
      <c r="H10" s="60">
        <f t="shared" ref="H10:H33" si="1">SUM(F10:G10)</f>
        <v>72740</v>
      </c>
      <c r="I10" s="19"/>
      <c r="J10" s="35"/>
      <c r="K10" s="19"/>
      <c r="L10" s="19"/>
      <c r="M10" s="19"/>
      <c r="N10" s="19"/>
      <c r="O10" s="19"/>
      <c r="P10" s="19"/>
      <c r="Q10" s="19"/>
      <c r="R10" s="19"/>
      <c r="S10" s="19"/>
      <c r="T10" s="19"/>
      <c r="U10" s="19"/>
      <c r="V10" s="19"/>
      <c r="W10" s="19"/>
      <c r="X10" s="19"/>
      <c r="Y10" s="19"/>
      <c r="Z10" s="19"/>
    </row>
    <row r="11" spans="1:26" s="39" customFormat="1" ht="13" x14ac:dyDescent="0.3">
      <c r="A11" s="122">
        <v>1977</v>
      </c>
      <c r="B11" s="113"/>
      <c r="C11" s="84">
        <v>83425</v>
      </c>
      <c r="D11" s="84">
        <v>288</v>
      </c>
      <c r="E11" s="84">
        <v>584</v>
      </c>
      <c r="F11" s="84">
        <f t="shared" si="0"/>
        <v>84297</v>
      </c>
      <c r="G11" s="84">
        <v>432</v>
      </c>
      <c r="H11" s="60">
        <f t="shared" si="1"/>
        <v>84729</v>
      </c>
      <c r="I11" s="19"/>
      <c r="J11" s="35"/>
      <c r="K11" s="19"/>
      <c r="L11" s="19"/>
      <c r="M11" s="19"/>
      <c r="N11" s="19"/>
      <c r="O11" s="19"/>
      <c r="P11" s="19"/>
      <c r="Q11" s="19"/>
      <c r="R11" s="19"/>
      <c r="S11" s="19"/>
      <c r="T11" s="19"/>
      <c r="U11" s="19"/>
      <c r="V11" s="19"/>
      <c r="W11" s="19"/>
      <c r="X11" s="19"/>
      <c r="Y11" s="19"/>
      <c r="Z11" s="19"/>
    </row>
    <row r="12" spans="1:26" s="6" customFormat="1" ht="13" x14ac:dyDescent="0.3">
      <c r="A12" s="122">
        <v>1978</v>
      </c>
      <c r="B12" s="113"/>
      <c r="C12" s="84">
        <v>88562</v>
      </c>
      <c r="D12" s="84">
        <v>301</v>
      </c>
      <c r="E12" s="84">
        <v>660</v>
      </c>
      <c r="F12" s="84">
        <f t="shared" si="0"/>
        <v>89523</v>
      </c>
      <c r="G12" s="84">
        <v>4628</v>
      </c>
      <c r="H12" s="60">
        <f t="shared" si="1"/>
        <v>94151</v>
      </c>
      <c r="I12" s="19"/>
      <c r="J12" s="35"/>
      <c r="K12" s="19"/>
      <c r="L12" s="19"/>
      <c r="M12" s="19"/>
      <c r="N12" s="19"/>
      <c r="O12" s="19"/>
      <c r="P12" s="19"/>
      <c r="Q12" s="19"/>
      <c r="R12" s="19"/>
      <c r="S12" s="19"/>
      <c r="T12" s="19"/>
      <c r="U12" s="19"/>
      <c r="V12" s="19"/>
      <c r="W12" s="19"/>
      <c r="X12" s="19"/>
      <c r="Y12" s="19"/>
      <c r="Z12" s="19"/>
    </row>
    <row r="13" spans="1:26" s="39" customFormat="1" ht="13" x14ac:dyDescent="0.3">
      <c r="A13" s="122">
        <v>1979</v>
      </c>
      <c r="B13" s="113"/>
      <c r="C13" s="84">
        <v>93144</v>
      </c>
      <c r="D13" s="84">
        <v>438</v>
      </c>
      <c r="E13" s="84">
        <v>990</v>
      </c>
      <c r="F13" s="84">
        <f t="shared" si="0"/>
        <v>94572</v>
      </c>
      <c r="G13" s="84">
        <v>3460</v>
      </c>
      <c r="H13" s="60">
        <f t="shared" si="1"/>
        <v>98032</v>
      </c>
      <c r="I13" s="19"/>
      <c r="J13" s="35"/>
      <c r="K13" s="19"/>
      <c r="L13" s="19"/>
      <c r="M13" s="19"/>
      <c r="N13" s="19"/>
      <c r="O13" s="19"/>
      <c r="P13" s="19"/>
      <c r="Q13" s="19"/>
      <c r="R13" s="19"/>
      <c r="S13" s="19"/>
      <c r="T13" s="19"/>
      <c r="U13" s="19"/>
      <c r="V13" s="19"/>
      <c r="W13" s="19"/>
      <c r="X13" s="19"/>
      <c r="Y13" s="19"/>
      <c r="Z13" s="19"/>
    </row>
    <row r="14" spans="1:26" s="6" customFormat="1" ht="13" x14ac:dyDescent="0.3">
      <c r="A14" s="122">
        <v>1980</v>
      </c>
      <c r="B14" s="113"/>
      <c r="C14" s="84">
        <v>95043</v>
      </c>
      <c r="D14" s="84">
        <v>640</v>
      </c>
      <c r="E14" s="84">
        <v>1972</v>
      </c>
      <c r="F14" s="84">
        <f t="shared" si="0"/>
        <v>97655</v>
      </c>
      <c r="G14" s="84">
        <v>4640</v>
      </c>
      <c r="H14" s="60">
        <f t="shared" si="1"/>
        <v>102295</v>
      </c>
      <c r="I14" s="19"/>
      <c r="J14" s="35"/>
      <c r="K14" s="19"/>
      <c r="L14" s="19"/>
      <c r="M14" s="19"/>
      <c r="N14" s="19"/>
      <c r="O14" s="19"/>
      <c r="P14" s="19"/>
      <c r="Q14" s="19"/>
      <c r="R14" s="19"/>
      <c r="S14" s="19"/>
      <c r="T14" s="19"/>
      <c r="U14" s="19"/>
      <c r="V14" s="19"/>
      <c r="W14" s="19"/>
      <c r="X14" s="19"/>
      <c r="Y14" s="19"/>
      <c r="Z14" s="19"/>
    </row>
    <row r="15" spans="1:26" s="39" customFormat="1" ht="13" x14ac:dyDescent="0.3">
      <c r="A15" s="122">
        <v>1981</v>
      </c>
      <c r="B15" s="113"/>
      <c r="C15" s="84">
        <v>103699</v>
      </c>
      <c r="D15" s="84">
        <v>442</v>
      </c>
      <c r="E15" s="84">
        <v>1808</v>
      </c>
      <c r="F15" s="84">
        <f t="shared" si="0"/>
        <v>105949</v>
      </c>
      <c r="G15" s="84">
        <v>1160</v>
      </c>
      <c r="H15" s="60">
        <f t="shared" si="1"/>
        <v>107109</v>
      </c>
      <c r="I15" s="19"/>
      <c r="J15" s="35"/>
      <c r="K15" s="19"/>
      <c r="L15" s="19"/>
      <c r="M15" s="19"/>
      <c r="N15" s="19"/>
      <c r="O15" s="19"/>
      <c r="P15" s="19"/>
      <c r="Q15" s="19"/>
      <c r="R15" s="19"/>
      <c r="S15" s="19"/>
      <c r="T15" s="19"/>
      <c r="U15" s="19"/>
      <c r="V15" s="19"/>
      <c r="W15" s="19"/>
      <c r="X15" s="19"/>
      <c r="Y15" s="19"/>
      <c r="Z15" s="19"/>
    </row>
    <row r="16" spans="1:26" s="6" customFormat="1" ht="13" x14ac:dyDescent="0.3">
      <c r="A16" s="122">
        <v>1982</v>
      </c>
      <c r="B16" s="113"/>
      <c r="C16" s="84">
        <v>102708</v>
      </c>
      <c r="D16" s="84">
        <v>328</v>
      </c>
      <c r="E16" s="84">
        <v>920</v>
      </c>
      <c r="F16" s="84">
        <f t="shared" si="0"/>
        <v>103956</v>
      </c>
      <c r="G16" s="84">
        <v>982</v>
      </c>
      <c r="H16" s="60">
        <f t="shared" si="1"/>
        <v>104938</v>
      </c>
      <c r="I16" s="19"/>
      <c r="J16" s="35"/>
      <c r="K16" s="19"/>
      <c r="L16" s="19"/>
      <c r="M16" s="19"/>
      <c r="N16" s="19"/>
      <c r="O16" s="19"/>
      <c r="P16" s="19"/>
      <c r="Q16" s="19"/>
      <c r="R16" s="19"/>
      <c r="S16" s="19"/>
      <c r="T16" s="19"/>
      <c r="U16" s="19"/>
      <c r="V16" s="19"/>
      <c r="W16" s="19"/>
      <c r="X16" s="19"/>
      <c r="Y16" s="19"/>
      <c r="Z16" s="19"/>
    </row>
    <row r="17" spans="1:26" s="39" customFormat="1" ht="13" x14ac:dyDescent="0.3">
      <c r="A17" s="122">
        <v>1983</v>
      </c>
      <c r="B17" s="113"/>
      <c r="C17" s="84">
        <v>102892</v>
      </c>
      <c r="D17" s="84">
        <v>354</v>
      </c>
      <c r="E17" s="84">
        <v>960</v>
      </c>
      <c r="F17" s="84">
        <f t="shared" si="0"/>
        <v>104206</v>
      </c>
      <c r="G17" s="84">
        <v>1448</v>
      </c>
      <c r="H17" s="60">
        <f t="shared" si="1"/>
        <v>105654</v>
      </c>
      <c r="I17" s="19"/>
      <c r="J17" s="35"/>
      <c r="K17" s="19"/>
      <c r="L17" s="19"/>
      <c r="M17" s="19"/>
      <c r="N17" s="19"/>
      <c r="O17" s="19"/>
      <c r="P17" s="19"/>
      <c r="Q17" s="19"/>
      <c r="R17" s="19"/>
      <c r="S17" s="19"/>
      <c r="T17" s="19"/>
      <c r="U17" s="19"/>
      <c r="V17" s="19"/>
      <c r="W17" s="19"/>
      <c r="X17" s="19"/>
      <c r="Y17" s="19"/>
      <c r="Z17" s="19"/>
    </row>
    <row r="18" spans="1:26" s="6" customFormat="1" ht="13" x14ac:dyDescent="0.3">
      <c r="A18" s="122">
        <v>1984</v>
      </c>
      <c r="B18" s="113"/>
      <c r="C18" s="84">
        <v>110039</v>
      </c>
      <c r="D18" s="84">
        <v>324</v>
      </c>
      <c r="E18" s="84">
        <v>998</v>
      </c>
      <c r="F18" s="84">
        <f t="shared" si="0"/>
        <v>111361</v>
      </c>
      <c r="G18" s="84">
        <v>469</v>
      </c>
      <c r="H18" s="60">
        <f t="shared" si="1"/>
        <v>111830</v>
      </c>
      <c r="I18" s="19"/>
      <c r="J18" s="35"/>
      <c r="K18" s="19"/>
      <c r="L18" s="19"/>
      <c r="M18" s="19"/>
      <c r="N18" s="19"/>
      <c r="O18" s="19"/>
      <c r="P18" s="19"/>
      <c r="Q18" s="19"/>
      <c r="R18" s="19"/>
      <c r="S18" s="19"/>
      <c r="T18" s="19"/>
      <c r="U18" s="19"/>
      <c r="V18" s="19"/>
      <c r="W18" s="19"/>
      <c r="X18" s="19"/>
      <c r="Y18" s="19"/>
      <c r="Z18" s="19"/>
    </row>
    <row r="19" spans="1:26" s="39" customFormat="1" ht="13" x14ac:dyDescent="0.3">
      <c r="A19" s="122">
        <v>1985</v>
      </c>
      <c r="B19" s="113"/>
      <c r="C19" s="84">
        <v>102815</v>
      </c>
      <c r="D19" s="84">
        <v>336</v>
      </c>
      <c r="E19" s="84">
        <v>1054</v>
      </c>
      <c r="F19" s="84">
        <f t="shared" si="0"/>
        <v>104205</v>
      </c>
      <c r="G19" s="84">
        <v>1730</v>
      </c>
      <c r="H19" s="60">
        <f t="shared" si="1"/>
        <v>105935</v>
      </c>
      <c r="I19" s="19"/>
      <c r="J19" s="35"/>
      <c r="K19" s="19"/>
      <c r="L19" s="19"/>
      <c r="M19" s="19"/>
      <c r="N19" s="19"/>
      <c r="O19" s="19"/>
      <c r="P19" s="19"/>
      <c r="Q19" s="19"/>
      <c r="R19" s="19"/>
      <c r="S19" s="19"/>
      <c r="T19" s="19"/>
      <c r="U19" s="19"/>
      <c r="V19" s="19"/>
      <c r="W19" s="19"/>
      <c r="X19" s="19"/>
      <c r="Y19" s="19"/>
      <c r="Z19" s="19"/>
    </row>
    <row r="20" spans="1:26" s="6" customFormat="1" ht="13" x14ac:dyDescent="0.3">
      <c r="A20" s="122">
        <v>1986</v>
      </c>
      <c r="B20" s="113"/>
      <c r="C20" s="84">
        <v>105973</v>
      </c>
      <c r="D20" s="84">
        <v>512</v>
      </c>
      <c r="E20" s="84">
        <v>1002</v>
      </c>
      <c r="F20" s="84">
        <f t="shared" si="0"/>
        <v>107487</v>
      </c>
      <c r="G20" s="84">
        <v>1922</v>
      </c>
      <c r="H20" s="60">
        <f t="shared" si="1"/>
        <v>109409</v>
      </c>
      <c r="I20" s="19"/>
      <c r="J20" s="35"/>
      <c r="K20" s="19"/>
      <c r="L20" s="19"/>
      <c r="M20" s="19"/>
      <c r="N20" s="19"/>
      <c r="O20" s="19"/>
      <c r="P20" s="19"/>
      <c r="Q20" s="19"/>
      <c r="R20" s="19"/>
      <c r="S20" s="19"/>
      <c r="T20" s="19"/>
      <c r="U20" s="19"/>
      <c r="V20" s="19"/>
      <c r="W20" s="19"/>
      <c r="X20" s="19"/>
      <c r="Y20" s="19"/>
      <c r="Z20" s="19"/>
    </row>
    <row r="21" spans="1:26" s="39" customFormat="1" ht="13" x14ac:dyDescent="0.3">
      <c r="A21" s="122">
        <v>1987</v>
      </c>
      <c r="B21" s="113"/>
      <c r="C21" s="84">
        <v>112007</v>
      </c>
      <c r="D21" s="84">
        <v>374</v>
      </c>
      <c r="E21" s="84">
        <v>1034</v>
      </c>
      <c r="F21" s="84">
        <f t="shared" si="0"/>
        <v>113415</v>
      </c>
      <c r="G21" s="84">
        <v>922</v>
      </c>
      <c r="H21" s="60">
        <f t="shared" si="1"/>
        <v>114337</v>
      </c>
      <c r="I21" s="19"/>
      <c r="J21" s="35"/>
      <c r="K21" s="19"/>
      <c r="L21" s="19"/>
      <c r="M21" s="19"/>
      <c r="N21" s="19"/>
      <c r="O21" s="19"/>
      <c r="P21" s="19"/>
      <c r="Q21" s="19"/>
      <c r="R21" s="19"/>
      <c r="S21" s="19"/>
      <c r="T21" s="19"/>
      <c r="U21" s="19"/>
      <c r="V21" s="19"/>
      <c r="W21" s="19"/>
      <c r="X21" s="19"/>
      <c r="Y21" s="19"/>
      <c r="Z21" s="19"/>
    </row>
    <row r="22" spans="1:26" s="6" customFormat="1" ht="13" x14ac:dyDescent="0.3">
      <c r="A22" s="122">
        <v>1988</v>
      </c>
      <c r="B22" s="113"/>
      <c r="C22" s="84">
        <v>114634</v>
      </c>
      <c r="D22" s="84">
        <v>408</v>
      </c>
      <c r="E22" s="84">
        <v>1060</v>
      </c>
      <c r="F22" s="84">
        <f t="shared" si="0"/>
        <v>116102</v>
      </c>
      <c r="G22" s="84">
        <v>1378</v>
      </c>
      <c r="H22" s="60">
        <f t="shared" si="1"/>
        <v>117480</v>
      </c>
      <c r="I22" s="19"/>
      <c r="J22" s="35"/>
      <c r="K22" s="19"/>
      <c r="L22" s="19"/>
      <c r="M22" s="19"/>
      <c r="N22" s="19"/>
      <c r="O22" s="19"/>
      <c r="P22" s="19"/>
      <c r="Q22" s="19"/>
      <c r="R22" s="19"/>
      <c r="S22" s="19"/>
      <c r="T22" s="19"/>
      <c r="U22" s="19"/>
      <c r="V22" s="19"/>
      <c r="W22" s="19"/>
      <c r="X22" s="19"/>
      <c r="Y22" s="19"/>
      <c r="Z22" s="19"/>
    </row>
    <row r="23" spans="1:26" s="39" customFormat="1" ht="13" x14ac:dyDescent="0.3">
      <c r="A23" s="122">
        <v>1989</v>
      </c>
      <c r="B23" s="113"/>
      <c r="C23" s="84">
        <v>118586</v>
      </c>
      <c r="D23" s="84">
        <v>752</v>
      </c>
      <c r="E23" s="84">
        <v>1058</v>
      </c>
      <c r="F23" s="84">
        <f t="shared" si="0"/>
        <v>120396</v>
      </c>
      <c r="G23" s="84">
        <v>1694</v>
      </c>
      <c r="H23" s="60">
        <f t="shared" si="1"/>
        <v>122090</v>
      </c>
      <c r="I23" s="19"/>
      <c r="J23" s="35"/>
      <c r="K23" s="19"/>
      <c r="L23" s="19"/>
      <c r="M23" s="19"/>
      <c r="N23" s="19"/>
      <c r="O23" s="19"/>
      <c r="P23" s="19"/>
      <c r="Q23" s="19"/>
      <c r="R23" s="19"/>
      <c r="S23" s="19"/>
      <c r="T23" s="19"/>
      <c r="U23" s="19"/>
      <c r="V23" s="19"/>
      <c r="W23" s="19"/>
      <c r="X23" s="19"/>
      <c r="Y23" s="19"/>
      <c r="Z23" s="19"/>
    </row>
    <row r="24" spans="1:26" s="6" customFormat="1" ht="13" x14ac:dyDescent="0.3">
      <c r="A24" s="122">
        <v>1990</v>
      </c>
      <c r="B24" s="113"/>
      <c r="C24" s="84">
        <v>121837</v>
      </c>
      <c r="D24" s="84">
        <v>376</v>
      </c>
      <c r="E24" s="84">
        <v>1098</v>
      </c>
      <c r="F24" s="84">
        <f t="shared" si="0"/>
        <v>123311</v>
      </c>
      <c r="G24" s="84">
        <v>3582</v>
      </c>
      <c r="H24" s="60">
        <f t="shared" si="1"/>
        <v>126893</v>
      </c>
      <c r="I24" s="19"/>
      <c r="J24" s="35"/>
      <c r="K24" s="19"/>
      <c r="L24" s="19"/>
      <c r="M24" s="19"/>
      <c r="N24" s="19"/>
      <c r="O24" s="19"/>
      <c r="P24" s="19"/>
      <c r="Q24" s="19"/>
      <c r="R24" s="19"/>
      <c r="S24" s="19"/>
      <c r="T24" s="19"/>
      <c r="U24" s="19"/>
      <c r="V24" s="19"/>
      <c r="W24" s="19"/>
      <c r="X24" s="19"/>
      <c r="Y24" s="19"/>
      <c r="Z24" s="19"/>
    </row>
    <row r="25" spans="1:26" s="39" customFormat="1" ht="13" x14ac:dyDescent="0.3">
      <c r="A25" s="122">
        <v>1991</v>
      </c>
      <c r="B25" s="113"/>
      <c r="C25" s="84">
        <v>119969</v>
      </c>
      <c r="D25" s="84">
        <v>478</v>
      </c>
      <c r="E25" s="84">
        <v>1106</v>
      </c>
      <c r="F25" s="84">
        <f t="shared" si="0"/>
        <v>121553</v>
      </c>
      <c r="G25" s="84">
        <v>3778</v>
      </c>
      <c r="H25" s="60">
        <f t="shared" si="1"/>
        <v>125331</v>
      </c>
      <c r="I25" s="19"/>
      <c r="J25" s="35"/>
      <c r="K25" s="19"/>
      <c r="L25" s="19"/>
      <c r="M25" s="19"/>
      <c r="N25" s="19"/>
      <c r="O25" s="19"/>
      <c r="P25" s="19"/>
      <c r="Q25" s="19"/>
      <c r="R25" s="19"/>
      <c r="S25" s="19"/>
      <c r="T25" s="19"/>
      <c r="U25" s="19"/>
      <c r="V25" s="19"/>
      <c r="W25" s="19"/>
      <c r="X25" s="19"/>
      <c r="Y25" s="19"/>
      <c r="Z25" s="19"/>
    </row>
    <row r="26" spans="1:26" s="6" customFormat="1" ht="13" x14ac:dyDescent="0.3">
      <c r="A26" s="122">
        <v>1992</v>
      </c>
      <c r="B26" s="113"/>
      <c r="C26" s="84">
        <v>124026</v>
      </c>
      <c r="D26" s="84">
        <v>559</v>
      </c>
      <c r="E26" s="84">
        <v>1122</v>
      </c>
      <c r="F26" s="84">
        <f t="shared" si="0"/>
        <v>125707</v>
      </c>
      <c r="G26" s="84">
        <v>2637</v>
      </c>
      <c r="H26" s="60">
        <f t="shared" si="1"/>
        <v>128344</v>
      </c>
      <c r="I26" s="19"/>
      <c r="J26" s="35"/>
      <c r="K26" s="19"/>
      <c r="L26" s="19"/>
      <c r="M26" s="19"/>
      <c r="N26" s="19"/>
      <c r="O26" s="19"/>
      <c r="P26" s="19"/>
      <c r="Q26" s="19"/>
      <c r="R26" s="19"/>
      <c r="S26" s="19"/>
      <c r="T26" s="19"/>
      <c r="U26" s="19"/>
      <c r="V26" s="19"/>
      <c r="W26" s="19"/>
      <c r="X26" s="19"/>
      <c r="Y26" s="19"/>
      <c r="Z26" s="19"/>
    </row>
    <row r="27" spans="1:26" s="39" customFormat="1" ht="13" x14ac:dyDescent="0.3">
      <c r="A27" s="122">
        <v>1993</v>
      </c>
      <c r="B27" s="113"/>
      <c r="C27" s="84">
        <v>129162</v>
      </c>
      <c r="D27" s="84">
        <v>498</v>
      </c>
      <c r="E27" s="84">
        <v>1141</v>
      </c>
      <c r="F27" s="84">
        <f t="shared" si="0"/>
        <v>130801</v>
      </c>
      <c r="G27" s="84">
        <v>1427</v>
      </c>
      <c r="H27" s="60">
        <f t="shared" si="1"/>
        <v>132228</v>
      </c>
      <c r="I27" s="19"/>
      <c r="J27" s="35"/>
      <c r="K27" s="19"/>
      <c r="L27" s="19"/>
      <c r="M27" s="19"/>
      <c r="N27" s="19"/>
      <c r="O27" s="19"/>
      <c r="P27" s="19"/>
      <c r="Q27" s="19"/>
      <c r="R27" s="19"/>
      <c r="S27" s="19"/>
      <c r="T27" s="19"/>
      <c r="U27" s="19"/>
      <c r="V27" s="19"/>
      <c r="W27" s="19"/>
      <c r="X27" s="19"/>
      <c r="Y27" s="19"/>
      <c r="Z27" s="19"/>
    </row>
    <row r="28" spans="1:26" s="6" customFormat="1" ht="13" x14ac:dyDescent="0.3">
      <c r="A28" s="122">
        <v>1994</v>
      </c>
      <c r="B28" s="113"/>
      <c r="C28" s="84">
        <v>129987</v>
      </c>
      <c r="D28" s="84">
        <v>936</v>
      </c>
      <c r="E28" s="84">
        <v>1094</v>
      </c>
      <c r="F28" s="84">
        <f t="shared" si="0"/>
        <v>132017</v>
      </c>
      <c r="G28" s="84">
        <v>2179</v>
      </c>
      <c r="H28" s="60">
        <f t="shared" si="1"/>
        <v>134196</v>
      </c>
      <c r="I28" s="19"/>
      <c r="J28" s="35"/>
      <c r="K28" s="19"/>
      <c r="L28" s="19"/>
      <c r="M28" s="19"/>
      <c r="N28" s="19"/>
      <c r="O28" s="19"/>
      <c r="P28" s="19"/>
      <c r="Q28" s="19"/>
      <c r="R28" s="19"/>
      <c r="S28" s="19"/>
      <c r="T28" s="19"/>
      <c r="U28" s="19"/>
      <c r="V28" s="19"/>
      <c r="W28" s="19"/>
      <c r="X28" s="19"/>
      <c r="Y28" s="19"/>
      <c r="Z28" s="19"/>
    </row>
    <row r="29" spans="1:26" s="39" customFormat="1" ht="13" x14ac:dyDescent="0.3">
      <c r="A29" s="122">
        <v>1995</v>
      </c>
      <c r="B29" s="113"/>
      <c r="C29" s="84">
        <v>134471</v>
      </c>
      <c r="D29" s="84">
        <v>1170</v>
      </c>
      <c r="E29" s="84">
        <v>1068</v>
      </c>
      <c r="F29" s="84">
        <f t="shared" si="0"/>
        <v>136709</v>
      </c>
      <c r="G29" s="84">
        <v>1477</v>
      </c>
      <c r="H29" s="60">
        <f t="shared" si="1"/>
        <v>138186</v>
      </c>
      <c r="I29" s="19"/>
      <c r="J29" s="35"/>
      <c r="K29" s="19"/>
      <c r="L29" s="19"/>
      <c r="M29" s="19"/>
      <c r="N29" s="19"/>
      <c r="O29" s="19"/>
      <c r="P29" s="19"/>
      <c r="Q29" s="19"/>
      <c r="R29" s="19"/>
      <c r="S29" s="19"/>
      <c r="T29" s="19"/>
      <c r="U29" s="19"/>
      <c r="V29" s="19"/>
      <c r="W29" s="19"/>
      <c r="X29" s="19"/>
      <c r="Y29" s="19"/>
      <c r="Z29" s="19"/>
    </row>
    <row r="30" spans="1:26" s="6" customFormat="1" ht="13" x14ac:dyDescent="0.3">
      <c r="A30" s="122">
        <v>1996</v>
      </c>
      <c r="B30" s="113"/>
      <c r="C30" s="84">
        <v>129386</v>
      </c>
      <c r="D30" s="84">
        <v>622</v>
      </c>
      <c r="E30" s="84">
        <v>1033</v>
      </c>
      <c r="F30" s="78">
        <f>SUM(C30:E30)</f>
        <v>131041</v>
      </c>
      <c r="G30" s="84">
        <v>1071</v>
      </c>
      <c r="H30" s="60">
        <f t="shared" si="1"/>
        <v>132112</v>
      </c>
      <c r="I30" s="19"/>
      <c r="J30" s="35"/>
      <c r="K30" s="19"/>
      <c r="L30" s="19"/>
      <c r="M30" s="19"/>
      <c r="N30" s="19"/>
      <c r="O30" s="19"/>
      <c r="P30" s="19"/>
      <c r="Q30" s="19"/>
      <c r="R30" s="19"/>
      <c r="S30" s="19"/>
      <c r="T30" s="19"/>
      <c r="U30" s="19"/>
      <c r="V30" s="19"/>
      <c r="W30" s="19"/>
      <c r="X30" s="19"/>
      <c r="Y30" s="19"/>
      <c r="Z30" s="19"/>
    </row>
    <row r="31" spans="1:26" s="39" customFormat="1" ht="13" x14ac:dyDescent="0.3">
      <c r="A31" s="122">
        <v>1997</v>
      </c>
      <c r="B31" s="113"/>
      <c r="C31" s="84">
        <v>128672</v>
      </c>
      <c r="D31" s="84">
        <v>429</v>
      </c>
      <c r="E31" s="84">
        <v>1011</v>
      </c>
      <c r="F31" s="78">
        <f>SUM(C31:E31)</f>
        <v>130112</v>
      </c>
      <c r="G31" s="84">
        <v>948</v>
      </c>
      <c r="H31" s="60">
        <f t="shared" si="1"/>
        <v>131060</v>
      </c>
      <c r="I31" s="19"/>
      <c r="J31" s="35"/>
      <c r="K31" s="19"/>
      <c r="L31" s="19"/>
      <c r="M31" s="19"/>
      <c r="N31" s="19"/>
      <c r="O31" s="19"/>
      <c r="P31" s="19"/>
      <c r="Q31" s="19"/>
      <c r="R31" s="19"/>
      <c r="S31" s="19"/>
      <c r="T31" s="19"/>
      <c r="U31" s="19"/>
      <c r="V31" s="19"/>
      <c r="W31" s="19"/>
      <c r="X31" s="19"/>
      <c r="Y31" s="19"/>
      <c r="Z31" s="19"/>
    </row>
    <row r="32" spans="1:26" s="6" customFormat="1" ht="13" x14ac:dyDescent="0.3">
      <c r="A32" s="122">
        <v>1998</v>
      </c>
      <c r="B32" s="113"/>
      <c r="C32" s="84">
        <v>132884</v>
      </c>
      <c r="D32" s="84">
        <v>417</v>
      </c>
      <c r="E32" s="84">
        <v>1015</v>
      </c>
      <c r="F32" s="78">
        <f>SUM(C32:E32)</f>
        <v>134316</v>
      </c>
      <c r="G32" s="84">
        <v>811</v>
      </c>
      <c r="H32" s="60">
        <f t="shared" si="1"/>
        <v>135127</v>
      </c>
      <c r="I32" s="19"/>
      <c r="J32" s="35"/>
      <c r="K32" s="19"/>
      <c r="L32" s="19"/>
      <c r="M32" s="19"/>
      <c r="N32" s="19"/>
      <c r="O32" s="19"/>
      <c r="P32" s="19"/>
      <c r="Q32" s="19"/>
      <c r="R32" s="19"/>
      <c r="S32" s="19"/>
      <c r="T32" s="19"/>
      <c r="U32" s="19"/>
      <c r="V32" s="19"/>
      <c r="W32" s="19"/>
      <c r="X32" s="19"/>
      <c r="Y32" s="19"/>
      <c r="Z32" s="19"/>
    </row>
    <row r="33" spans="1:26" s="6" customFormat="1" ht="13" x14ac:dyDescent="0.3">
      <c r="A33" s="122">
        <v>1999</v>
      </c>
      <c r="B33" s="113"/>
      <c r="C33" s="84">
        <v>130457</v>
      </c>
      <c r="D33" s="84">
        <v>401</v>
      </c>
      <c r="E33" s="84">
        <v>1022</v>
      </c>
      <c r="F33" s="78">
        <f>SUM(C33:E33)</f>
        <v>131880</v>
      </c>
      <c r="G33" s="84">
        <v>3052</v>
      </c>
      <c r="H33" s="60">
        <f t="shared" si="1"/>
        <v>134932</v>
      </c>
      <c r="I33" s="19"/>
      <c r="J33" s="35"/>
      <c r="K33" s="19"/>
      <c r="L33" s="19"/>
      <c r="M33" s="19"/>
      <c r="N33" s="19"/>
      <c r="O33" s="19"/>
      <c r="P33" s="19"/>
      <c r="Q33" s="19"/>
      <c r="R33" s="19"/>
      <c r="S33" s="19"/>
      <c r="T33" s="19"/>
      <c r="U33" s="19"/>
      <c r="V33" s="19"/>
      <c r="W33" s="19"/>
      <c r="X33" s="19"/>
      <c r="Y33" s="19"/>
      <c r="Z33" s="19"/>
    </row>
    <row r="34" spans="1:26" s="6" customFormat="1" ht="12.75" customHeight="1" x14ac:dyDescent="0.3">
      <c r="A34" s="122">
        <v>2000</v>
      </c>
      <c r="B34" s="113"/>
      <c r="C34" s="84">
        <v>133208</v>
      </c>
      <c r="D34" s="84">
        <v>407</v>
      </c>
      <c r="E34" s="84">
        <v>1019</v>
      </c>
      <c r="F34" s="84">
        <f t="shared" ref="F34:F42" si="2">SUM(C34:E34)</f>
        <v>134634</v>
      </c>
      <c r="G34" s="84">
        <v>3415</v>
      </c>
      <c r="H34" s="60">
        <f>SUM(F34:G34)</f>
        <v>138049</v>
      </c>
      <c r="I34" s="19"/>
      <c r="J34" s="40"/>
      <c r="K34" s="19"/>
      <c r="L34" s="19"/>
      <c r="M34" s="19"/>
      <c r="N34" s="19"/>
      <c r="O34" s="19"/>
      <c r="P34" s="19"/>
      <c r="Q34" s="19"/>
      <c r="R34" s="19"/>
      <c r="S34" s="19"/>
      <c r="T34" s="19"/>
      <c r="U34" s="19"/>
      <c r="V34" s="19"/>
      <c r="W34" s="19"/>
      <c r="X34" s="19"/>
      <c r="Y34" s="19"/>
      <c r="Z34" s="19"/>
    </row>
    <row r="35" spans="1:26" s="6" customFormat="1" ht="13" x14ac:dyDescent="0.3">
      <c r="A35" s="122">
        <v>2001</v>
      </c>
      <c r="B35" s="113"/>
      <c r="C35" s="84">
        <v>134582</v>
      </c>
      <c r="D35" s="84">
        <v>483</v>
      </c>
      <c r="E35" s="84">
        <v>1041</v>
      </c>
      <c r="F35" s="84">
        <f t="shared" si="2"/>
        <v>136106</v>
      </c>
      <c r="G35" s="84">
        <v>5175</v>
      </c>
      <c r="H35" s="60">
        <f t="shared" ref="H35:H42" si="3">SUM(F35:G35)</f>
        <v>141281</v>
      </c>
      <c r="I35" s="19"/>
      <c r="J35" s="40"/>
      <c r="K35" s="19"/>
      <c r="L35" s="19"/>
      <c r="M35" s="19"/>
      <c r="N35" s="19"/>
      <c r="O35" s="19"/>
      <c r="P35" s="19"/>
      <c r="Q35" s="19"/>
      <c r="R35" s="19"/>
      <c r="S35" s="19"/>
      <c r="T35" s="19"/>
      <c r="U35" s="19"/>
      <c r="V35" s="19"/>
      <c r="W35" s="19"/>
      <c r="X35" s="19"/>
      <c r="Y35" s="19"/>
      <c r="Z35" s="19"/>
    </row>
    <row r="36" spans="1:26" s="6" customFormat="1" ht="13" x14ac:dyDescent="0.3">
      <c r="A36" s="122">
        <v>2002</v>
      </c>
      <c r="B36" s="113"/>
      <c r="C36" s="84">
        <v>137373</v>
      </c>
      <c r="D36" s="84">
        <v>1114</v>
      </c>
      <c r="E36" s="84">
        <v>1039</v>
      </c>
      <c r="F36" s="84">
        <f t="shared" si="2"/>
        <v>139526</v>
      </c>
      <c r="G36" s="84">
        <v>5573</v>
      </c>
      <c r="H36" s="60">
        <f t="shared" si="3"/>
        <v>145099</v>
      </c>
      <c r="I36" s="19"/>
      <c r="J36" s="40"/>
      <c r="K36" s="19"/>
      <c r="L36" s="19"/>
      <c r="M36" s="19"/>
      <c r="N36" s="19"/>
      <c r="O36" s="19"/>
      <c r="P36" s="19"/>
      <c r="Q36" s="19"/>
      <c r="R36" s="19"/>
      <c r="S36" s="19"/>
      <c r="T36" s="19"/>
      <c r="U36" s="19"/>
      <c r="V36" s="19"/>
      <c r="W36" s="19"/>
      <c r="X36" s="19"/>
      <c r="Y36" s="19"/>
      <c r="Z36" s="19"/>
    </row>
    <row r="37" spans="1:26" s="6" customFormat="1" ht="13" x14ac:dyDescent="0.3">
      <c r="A37" s="122">
        <v>2003</v>
      </c>
      <c r="B37" s="113"/>
      <c r="C37" s="84">
        <v>139550</v>
      </c>
      <c r="D37" s="84">
        <v>421</v>
      </c>
      <c r="E37" s="84">
        <v>1053</v>
      </c>
      <c r="F37" s="84">
        <f t="shared" si="2"/>
        <v>141024</v>
      </c>
      <c r="G37" s="84">
        <v>3153</v>
      </c>
      <c r="H37" s="60">
        <f t="shared" si="3"/>
        <v>144177</v>
      </c>
      <c r="I37" s="19"/>
      <c r="J37" s="40"/>
      <c r="K37" s="19"/>
      <c r="Y37" s="19"/>
      <c r="Z37" s="19"/>
    </row>
    <row r="38" spans="1:26" s="6" customFormat="1" ht="13" x14ac:dyDescent="0.3">
      <c r="A38" s="122">
        <v>2004</v>
      </c>
      <c r="B38" s="113"/>
      <c r="C38" s="84">
        <v>143750</v>
      </c>
      <c r="D38" s="84">
        <v>447</v>
      </c>
      <c r="E38" s="84">
        <v>1073</v>
      </c>
      <c r="F38" s="84">
        <f t="shared" si="2"/>
        <v>145270</v>
      </c>
      <c r="G38" s="84">
        <v>2369</v>
      </c>
      <c r="H38" s="60">
        <f t="shared" si="3"/>
        <v>147639</v>
      </c>
      <c r="I38" s="19"/>
      <c r="J38" s="40"/>
      <c r="K38" s="40"/>
      <c r="Y38" s="19"/>
      <c r="Z38" s="19"/>
    </row>
    <row r="39" spans="1:26" s="6" customFormat="1" ht="13" x14ac:dyDescent="0.3">
      <c r="A39" s="122">
        <v>2005</v>
      </c>
      <c r="B39" s="113"/>
      <c r="C39" s="84">
        <v>146422</v>
      </c>
      <c r="D39" s="84">
        <v>103</v>
      </c>
      <c r="E39" s="84">
        <v>1083</v>
      </c>
      <c r="F39" s="84">
        <f t="shared" si="2"/>
        <v>147608</v>
      </c>
      <c r="G39" s="84">
        <v>4365</v>
      </c>
      <c r="H39" s="60">
        <f t="shared" si="3"/>
        <v>151973</v>
      </c>
      <c r="I39" s="19"/>
      <c r="J39" s="40"/>
      <c r="K39" s="40"/>
      <c r="Y39" s="19"/>
      <c r="Z39" s="19"/>
    </row>
    <row r="40" spans="1:26" s="6" customFormat="1" ht="13" x14ac:dyDescent="0.3">
      <c r="A40" s="122">
        <v>2006</v>
      </c>
      <c r="B40" s="113"/>
      <c r="C40" s="84">
        <v>149594</v>
      </c>
      <c r="D40" s="84">
        <v>376</v>
      </c>
      <c r="E40" s="84">
        <v>1077</v>
      </c>
      <c r="F40" s="84">
        <f t="shared" si="2"/>
        <v>151047</v>
      </c>
      <c r="G40" s="84">
        <v>3060</v>
      </c>
      <c r="H40" s="60">
        <f t="shared" si="3"/>
        <v>154107</v>
      </c>
      <c r="I40" s="19"/>
      <c r="J40" s="40"/>
      <c r="K40" s="19"/>
      <c r="Y40" s="19"/>
      <c r="Z40" s="19"/>
    </row>
    <row r="41" spans="1:26" s="6" customFormat="1" ht="13" x14ac:dyDescent="0.3">
      <c r="A41" s="122">
        <v>2007</v>
      </c>
      <c r="B41" s="113"/>
      <c r="C41" s="84">
        <v>149236</v>
      </c>
      <c r="D41" s="84">
        <v>428</v>
      </c>
      <c r="E41" s="84">
        <v>1088</v>
      </c>
      <c r="F41" s="84">
        <f t="shared" si="2"/>
        <v>150752</v>
      </c>
      <c r="G41" s="84">
        <v>5258</v>
      </c>
      <c r="H41" s="60">
        <f t="shared" si="3"/>
        <v>156010</v>
      </c>
      <c r="I41" s="19"/>
      <c r="J41" s="40"/>
      <c r="K41" s="19"/>
      <c r="Y41" s="19"/>
      <c r="Z41" s="19"/>
    </row>
    <row r="42" spans="1:26" s="6" customFormat="1" ht="13" x14ac:dyDescent="0.3">
      <c r="A42" s="122">
        <v>2008</v>
      </c>
      <c r="B42" s="113"/>
      <c r="C42" s="84">
        <v>151547</v>
      </c>
      <c r="D42" s="84">
        <v>453</v>
      </c>
      <c r="E42" s="84">
        <v>1101</v>
      </c>
      <c r="F42" s="84">
        <f t="shared" si="2"/>
        <v>153101</v>
      </c>
      <c r="G42" s="84">
        <v>4873</v>
      </c>
      <c r="H42" s="60">
        <f t="shared" si="3"/>
        <v>157974</v>
      </c>
      <c r="I42" s="19"/>
      <c r="J42" s="19"/>
      <c r="K42" s="19"/>
      <c r="Y42" s="19"/>
      <c r="Z42" s="19"/>
    </row>
    <row r="43" spans="1:26" s="6" customFormat="1" ht="13" x14ac:dyDescent="0.3">
      <c r="A43" s="122">
        <v>2009</v>
      </c>
      <c r="B43" s="113"/>
      <c r="C43" s="84">
        <f>161809-3440</f>
        <v>158369</v>
      </c>
      <c r="D43" s="84">
        <v>412</v>
      </c>
      <c r="E43" s="84">
        <v>1112</v>
      </c>
      <c r="F43" s="84">
        <f t="shared" ref="F43:F48" si="4">SUM(C43:E43)</f>
        <v>159893</v>
      </c>
      <c r="G43" s="84">
        <v>3440</v>
      </c>
      <c r="H43" s="60">
        <f t="shared" ref="H43:H51" si="5">SUM(F43:G43)</f>
        <v>163333</v>
      </c>
      <c r="I43" s="40"/>
      <c r="J43" s="19"/>
      <c r="K43" s="19"/>
      <c r="Y43" s="19"/>
      <c r="Z43" s="19"/>
    </row>
    <row r="44" spans="1:26" s="6" customFormat="1" ht="13" x14ac:dyDescent="0.3">
      <c r="A44" s="122">
        <v>2010</v>
      </c>
      <c r="B44" s="114" t="s">
        <v>53</v>
      </c>
      <c r="C44" s="84">
        <v>152455</v>
      </c>
      <c r="D44" s="84">
        <v>512</v>
      </c>
      <c r="E44" s="84">
        <v>1122</v>
      </c>
      <c r="F44" s="84">
        <f t="shared" si="4"/>
        <v>154089</v>
      </c>
      <c r="G44" s="84">
        <v>11405</v>
      </c>
      <c r="H44" s="60">
        <f t="shared" si="5"/>
        <v>165494</v>
      </c>
      <c r="I44" s="40"/>
      <c r="J44" s="19"/>
      <c r="K44" s="19"/>
      <c r="Y44" s="19"/>
      <c r="Z44" s="19"/>
    </row>
    <row r="45" spans="1:26" s="6" customFormat="1" ht="13" x14ac:dyDescent="0.3">
      <c r="A45" s="122">
        <v>2011</v>
      </c>
      <c r="B45" s="114" t="s">
        <v>52</v>
      </c>
      <c r="C45" s="84">
        <v>159129</v>
      </c>
      <c r="D45" s="84">
        <v>486</v>
      </c>
      <c r="E45" s="84">
        <v>1142</v>
      </c>
      <c r="F45" s="84">
        <f t="shared" si="4"/>
        <v>160757</v>
      </c>
      <c r="G45" s="84">
        <v>8544</v>
      </c>
      <c r="H45" s="60">
        <f t="shared" si="5"/>
        <v>169301</v>
      </c>
      <c r="I45" s="40"/>
      <c r="J45" s="19"/>
      <c r="K45" s="19"/>
      <c r="Y45" s="19"/>
      <c r="Z45" s="19"/>
    </row>
    <row r="46" spans="1:26" s="6" customFormat="1" ht="13" x14ac:dyDescent="0.3">
      <c r="A46" s="122">
        <v>2012</v>
      </c>
      <c r="B46" s="114" t="s">
        <v>51</v>
      </c>
      <c r="C46" s="84">
        <v>164884</v>
      </c>
      <c r="D46" s="84">
        <v>472</v>
      </c>
      <c r="E46" s="84">
        <v>1142</v>
      </c>
      <c r="F46" s="84">
        <f t="shared" si="4"/>
        <v>166498</v>
      </c>
      <c r="G46" s="84">
        <v>8047</v>
      </c>
      <c r="H46" s="60">
        <f t="shared" si="5"/>
        <v>174545</v>
      </c>
      <c r="I46" s="40"/>
      <c r="J46" s="19"/>
      <c r="K46" s="19"/>
      <c r="Y46" s="19"/>
      <c r="Z46" s="19"/>
    </row>
    <row r="47" spans="1:26" s="6" customFormat="1" ht="13" x14ac:dyDescent="0.3">
      <c r="A47" s="122">
        <v>2013</v>
      </c>
      <c r="B47" s="114" t="s">
        <v>50</v>
      </c>
      <c r="C47" s="84">
        <v>166352</v>
      </c>
      <c r="D47" s="84">
        <v>520</v>
      </c>
      <c r="E47" s="84">
        <v>1170</v>
      </c>
      <c r="F47" s="84">
        <f t="shared" si="4"/>
        <v>168042</v>
      </c>
      <c r="G47" s="84">
        <v>7454</v>
      </c>
      <c r="H47" s="60">
        <f t="shared" si="5"/>
        <v>175496</v>
      </c>
      <c r="I47" s="40"/>
      <c r="J47" s="19"/>
      <c r="K47" s="19"/>
      <c r="Y47" s="19"/>
      <c r="Z47" s="19"/>
    </row>
    <row r="48" spans="1:26" s="6" customFormat="1" ht="13" x14ac:dyDescent="0.3">
      <c r="A48" s="122">
        <v>2014</v>
      </c>
      <c r="B48" s="114" t="s">
        <v>55</v>
      </c>
      <c r="C48" s="84">
        <v>165016</v>
      </c>
      <c r="D48" s="84">
        <v>538</v>
      </c>
      <c r="E48" s="84">
        <v>1176</v>
      </c>
      <c r="F48" s="84">
        <f t="shared" si="4"/>
        <v>166730</v>
      </c>
      <c r="G48" s="84">
        <v>8544</v>
      </c>
      <c r="H48" s="60">
        <f t="shared" si="5"/>
        <v>175274</v>
      </c>
      <c r="I48" s="40"/>
      <c r="J48" s="19"/>
      <c r="K48" s="19"/>
      <c r="Y48" s="19"/>
      <c r="Z48" s="19"/>
    </row>
    <row r="49" spans="1:26" s="6" customFormat="1" ht="13" x14ac:dyDescent="0.3">
      <c r="A49" s="122">
        <v>2015</v>
      </c>
      <c r="B49" s="114" t="s">
        <v>75</v>
      </c>
      <c r="C49" s="84">
        <v>170278</v>
      </c>
      <c r="D49" s="84">
        <v>495</v>
      </c>
      <c r="E49" s="84">
        <v>1244</v>
      </c>
      <c r="F49" s="84">
        <f t="shared" ref="F49:F55" si="6">SUM(C49:E49)</f>
        <v>172017</v>
      </c>
      <c r="G49" s="84">
        <v>6334</v>
      </c>
      <c r="H49" s="60">
        <f t="shared" si="5"/>
        <v>178351</v>
      </c>
      <c r="I49" s="40"/>
      <c r="J49" s="19"/>
      <c r="K49" s="19"/>
      <c r="Y49" s="19"/>
      <c r="Z49" s="19"/>
    </row>
    <row r="50" spans="1:26" s="6" customFormat="1" ht="13" x14ac:dyDescent="0.3">
      <c r="A50" s="122">
        <v>2016</v>
      </c>
      <c r="B50" s="114" t="s">
        <v>76</v>
      </c>
      <c r="C50" s="84">
        <v>174769</v>
      </c>
      <c r="D50" s="84">
        <v>570</v>
      </c>
      <c r="E50" s="84">
        <v>1248</v>
      </c>
      <c r="F50" s="84">
        <f t="shared" si="6"/>
        <v>176587</v>
      </c>
      <c r="G50" s="84">
        <v>8544</v>
      </c>
      <c r="H50" s="60">
        <f t="shared" si="5"/>
        <v>185131</v>
      </c>
      <c r="I50" s="40"/>
      <c r="J50" s="19"/>
      <c r="K50" s="19"/>
      <c r="Y50" s="19"/>
      <c r="Z50" s="19"/>
    </row>
    <row r="51" spans="1:26" s="6" customFormat="1" ht="13" x14ac:dyDescent="0.3">
      <c r="A51" s="125">
        <v>2017</v>
      </c>
      <c r="B51" s="126" t="s">
        <v>77</v>
      </c>
      <c r="C51" s="127">
        <v>178628</v>
      </c>
      <c r="D51" s="127">
        <v>846</v>
      </c>
      <c r="E51" s="127">
        <v>1264</v>
      </c>
      <c r="F51" s="127">
        <f t="shared" si="6"/>
        <v>180738</v>
      </c>
      <c r="G51" s="127">
        <v>5730</v>
      </c>
      <c r="H51" s="128">
        <f t="shared" si="5"/>
        <v>186468</v>
      </c>
      <c r="I51" s="40"/>
      <c r="J51" s="19"/>
      <c r="K51" s="19"/>
      <c r="Y51" s="19"/>
      <c r="Z51" s="19"/>
    </row>
    <row r="52" spans="1:26" s="6" customFormat="1" ht="13" x14ac:dyDescent="0.3">
      <c r="A52" s="180">
        <v>2018</v>
      </c>
      <c r="B52" s="114" t="s">
        <v>79</v>
      </c>
      <c r="C52" s="84">
        <v>170952</v>
      </c>
      <c r="D52" s="84">
        <v>608</v>
      </c>
      <c r="E52" s="84">
        <v>1266</v>
      </c>
      <c r="F52" s="84">
        <f t="shared" si="6"/>
        <v>172826</v>
      </c>
      <c r="G52" s="84">
        <v>12718</v>
      </c>
      <c r="H52" s="182">
        <f>SUM(F52:G52)</f>
        <v>185544</v>
      </c>
      <c r="I52" s="40"/>
      <c r="J52" s="19"/>
      <c r="K52" s="19"/>
      <c r="Y52" s="19"/>
      <c r="Z52" s="19"/>
    </row>
    <row r="53" spans="1:26" s="6" customFormat="1" ht="13" x14ac:dyDescent="0.3">
      <c r="A53" s="181">
        <v>2019</v>
      </c>
      <c r="B53" s="114" t="s">
        <v>80</v>
      </c>
      <c r="C53" s="84">
        <v>172022</v>
      </c>
      <c r="D53" s="84">
        <v>1092</v>
      </c>
      <c r="E53" s="84">
        <v>1253</v>
      </c>
      <c r="F53" s="84">
        <f t="shared" si="6"/>
        <v>174367</v>
      </c>
      <c r="G53" s="84">
        <v>11700</v>
      </c>
      <c r="H53" s="182">
        <f>SUM(F53:G53)</f>
        <v>186067</v>
      </c>
      <c r="I53" s="40"/>
      <c r="J53" s="19"/>
      <c r="K53" s="19"/>
      <c r="Y53" s="19"/>
      <c r="Z53" s="19"/>
    </row>
    <row r="54" spans="1:26" s="6" customFormat="1" ht="13" x14ac:dyDescent="0.3">
      <c r="A54" s="181">
        <v>2020</v>
      </c>
      <c r="B54" s="114" t="s">
        <v>84</v>
      </c>
      <c r="C54" s="84">
        <v>172134</v>
      </c>
      <c r="D54" s="84">
        <v>575</v>
      </c>
      <c r="E54" s="84">
        <v>1253</v>
      </c>
      <c r="F54" s="84">
        <f t="shared" si="6"/>
        <v>173962</v>
      </c>
      <c r="G54" s="84">
        <v>12682</v>
      </c>
      <c r="H54" s="182">
        <f>SUM(F54:G54)</f>
        <v>186644</v>
      </c>
      <c r="I54" s="40"/>
      <c r="J54" s="19"/>
      <c r="K54" s="19"/>
      <c r="Y54" s="19"/>
      <c r="Z54" s="19"/>
    </row>
    <row r="55" spans="1:26" s="6" customFormat="1" ht="13.5" thickBot="1" x14ac:dyDescent="0.35">
      <c r="A55" s="203">
        <v>2021</v>
      </c>
      <c r="B55" s="115" t="s">
        <v>85</v>
      </c>
      <c r="C55" s="116">
        <v>180495</v>
      </c>
      <c r="D55" s="116">
        <v>788</v>
      </c>
      <c r="E55" s="116">
        <v>1275</v>
      </c>
      <c r="F55" s="116">
        <f t="shared" si="6"/>
        <v>182558</v>
      </c>
      <c r="G55" s="116">
        <v>5785</v>
      </c>
      <c r="H55" s="168">
        <f>SUM(F55:G55)</f>
        <v>188343</v>
      </c>
      <c r="I55" s="40"/>
      <c r="J55" s="19"/>
      <c r="K55" s="19"/>
      <c r="Y55" s="19"/>
      <c r="Z55" s="19"/>
    </row>
    <row r="56" spans="1:26" s="6" customFormat="1" ht="13.5" customHeight="1" x14ac:dyDescent="0.3">
      <c r="A56" s="6" t="s">
        <v>16</v>
      </c>
      <c r="C56" s="41"/>
      <c r="Y56" s="19"/>
      <c r="Z56" s="19"/>
    </row>
    <row r="57" spans="1:26" s="6" customFormat="1" ht="27" customHeight="1" x14ac:dyDescent="0.3">
      <c r="A57" s="234" t="s">
        <v>56</v>
      </c>
      <c r="B57" s="234"/>
      <c r="C57" s="234"/>
      <c r="D57" s="234"/>
      <c r="E57" s="234"/>
      <c r="F57" s="234"/>
      <c r="G57" s="234"/>
      <c r="H57" s="234"/>
      <c r="Y57" s="19"/>
      <c r="Z57" s="19"/>
    </row>
    <row r="58" spans="1:26" ht="15.5" x14ac:dyDescent="0.35">
      <c r="A58" s="6"/>
      <c r="B58" s="6"/>
      <c r="C58" s="23"/>
      <c r="D58" s="23"/>
      <c r="E58" s="23"/>
      <c r="F58" s="23"/>
      <c r="G58" s="23"/>
      <c r="H58" s="23"/>
      <c r="I58" s="23"/>
      <c r="J58" s="25"/>
      <c r="K58" s="25"/>
    </row>
    <row r="60" spans="1:26" x14ac:dyDescent="0.25">
      <c r="D60" s="3"/>
      <c r="E60" s="3"/>
      <c r="G60" s="3"/>
    </row>
    <row r="61" spans="1:26" x14ac:dyDescent="0.25">
      <c r="D61" s="3"/>
      <c r="E61" s="3"/>
      <c r="G61" s="3"/>
    </row>
  </sheetData>
  <mergeCells count="13">
    <mergeCell ref="A57:H57"/>
    <mergeCell ref="D6:D8"/>
    <mergeCell ref="E6:E8"/>
    <mergeCell ref="A1:H1"/>
    <mergeCell ref="A5:H5"/>
    <mergeCell ref="A3:H3"/>
    <mergeCell ref="F6:F8"/>
    <mergeCell ref="G6:G8"/>
    <mergeCell ref="H6:H8"/>
    <mergeCell ref="A6:A8"/>
    <mergeCell ref="C6:C8"/>
    <mergeCell ref="B6:B8"/>
    <mergeCell ref="A2:H2"/>
  </mergeCells>
  <phoneticPr fontId="5" type="noConversion"/>
  <pageMargins left="0.5" right="0.5" top="0.5" bottom="0.5" header="0.5" footer="0.5"/>
  <pageSetup scale="88"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All Category Pages</vt:lpstr>
      <vt:lpstr>Pages Rules and Prorules</vt:lpstr>
      <vt:lpstr>Docs Rules and Prorules</vt:lpstr>
      <vt:lpstr>CFR Vols</vt:lpstr>
      <vt:lpstr>CFR Page Breakdown</vt:lpstr>
      <vt:lpstr>'All Category Pages'!Print_Area</vt:lpstr>
      <vt:lpstr>'CFR Page Breakdown'!Print_Area</vt:lpstr>
      <vt:lpstr>'CFR Vols'!Print_Area</vt:lpstr>
      <vt:lpstr>'Docs Rules and Prorules'!Print_Area</vt:lpstr>
      <vt:lpstr>'All Category Pages'!Print_Titles</vt:lpstr>
      <vt:lpstr>'CFR Vols'!Print_Titles</vt:lpstr>
    </vt:vector>
  </TitlesOfParts>
  <Company>nara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Amelia M. Lancellotti</dc:creator>
  <cp:lastModifiedBy>Otovo, Amelia E. (OFR)</cp:lastModifiedBy>
  <cp:lastPrinted>2024-01-03T18:02:45Z</cp:lastPrinted>
  <dcterms:created xsi:type="dcterms:W3CDTF">1999-02-16T13:12:43Z</dcterms:created>
  <dcterms:modified xsi:type="dcterms:W3CDTF">2024-01-30T21:07:11Z</dcterms:modified>
</cp:coreProperties>
</file>